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640" windowHeight="8565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'ЗФ'!$A$1:$G$111</definedName>
    <definedName name="_xlnm.Print_Area" localSheetId="1">'СФ'!$A$1:$E$70</definedName>
  </definedNames>
  <calcPr fullCalcOnLoad="1"/>
</workbook>
</file>

<file path=xl/sharedStrings.xml><?xml version="1.0" encoding="utf-8"?>
<sst xmlns="http://schemas.openxmlformats.org/spreadsheetml/2006/main" count="199" uniqueCount="163">
  <si>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</si>
  <si>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</si>
  <si>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</si>
  <si>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</si>
  <si>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</si>
  <si>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</si>
  <si>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</si>
  <si>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</si>
  <si>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Інші надходження</t>
  </si>
  <si>
    <t>Офіційні трансферти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</si>
  <si>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</si>
  <si>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</si>
  <si>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</si>
  <si>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</si>
  <si>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</si>
  <si>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</si>
  <si>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</si>
  <si>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</si>
  <si>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 xml:space="preserve">Контроль 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</si>
  <si>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</si>
  <si>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</si>
  <si>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</si>
  <si>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</si>
  <si>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</si>
  <si>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</si>
  <si>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</si>
  <si>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</si>
  <si>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</si>
  <si>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Субвенція з державного бюджету на будівництво, реконструкцію, ремонт автомобільних доріг комунальної власності</t>
  </si>
  <si>
    <t>План на звітний період (тис.грн.)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</si>
  <si>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</si>
  <si>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</si>
  <si>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</si>
  <si>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</si>
  <si>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Виконано (тис.грн.)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</si>
  <si>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</si>
  <si>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</si>
  <si>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</si>
  <si>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</si>
  <si>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Додаткова дотація з державного бюджету місцевим бюджетам на вирівнювання фінансової забезпеченості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</si>
  <si>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</si>
  <si>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</si>
  <si>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</si>
  <si>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</si>
  <si>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</si>
  <si>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</si>
  <si>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</si>
  <si>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</si>
  <si>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</si>
  <si>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</si>
  <si>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</si>
  <si>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</si>
  <si>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</si>
  <si>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</si>
  <si>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</si>
  <si>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</si>
  <si>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</si>
  <si>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</si>
  <si>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</si>
  <si>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</si>
  <si>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</si>
  <si>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</si>
  <si>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</si>
  <si>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</si>
  <si>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</si>
  <si>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</si>
  <si>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</si>
  <si>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</si>
  <si>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</si>
  <si>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</si>
  <si>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</si>
  <si>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</si>
  <si>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</si>
  <si>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</si>
  <si>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</si>
  <si>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</si>
  <si>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</si>
  <si>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Дотації вирівнювання з державного бюджету місцевим бюджетам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</si>
  <si>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</si>
  <si>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</si>
  <si>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</si>
  <si>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</si>
  <si>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</si>
  <si>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</si>
  <si>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</si>
  <si>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</si>
  <si>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</si>
  <si>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</si>
  <si>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</si>
  <si>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</si>
  <si>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</si>
  <si>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</si>
  <si>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</si>
  <si>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оплату працівників відповідно до тарифної сітки                                                                                              </t>
  </si>
  <si>
    <t xml:space="preserve">         на поліпшення умов оплати праці медичних працівників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</si>
  <si>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</si>
  <si>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</si>
  <si>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</si>
  <si>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</si>
  <si>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</si>
  <si>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</si>
  <si>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</si>
  <si>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</si>
  <si>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</si>
  <si>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соціально-економічний розвиток</t>
  </si>
  <si>
    <t xml:space="preserve">         на вибори</t>
  </si>
  <si>
    <t xml:space="preserve">         на реалізацію пріоритетів розвитку регіонів</t>
  </si>
  <si>
    <t xml:space="preserve">         заблоковані в банку "Україна"</t>
  </si>
  <si>
    <t xml:space="preserve">         бюджет розвитку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</si>
  <si>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</si>
  <si>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</si>
  <si>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на утилізацію пестицидів</t>
  </si>
  <si>
    <t xml:space="preserve">         на будівництво, ремонт та реконструкцію доріг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</si>
  <si>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</si>
  <si>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</si>
  <si>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 xml:space="preserve">         на фінансування НІКЗ "Гетьманська столиця" у м. Батурині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</si>
  <si>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</si>
  <si>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         на оплату праці працівникам бюджетних установ</t>
  </si>
  <si>
    <t>План на рік (тис.грн.)</t>
  </si>
  <si>
    <t>Виконання плану на рік (%)</t>
  </si>
  <si>
    <t xml:space="preserve">Виконання плану звітного періоду (%)  </t>
  </si>
  <si>
    <t>41034800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</si>
  <si>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</si>
  <si>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 xml:space="preserve">         на  часткове відшкодування вартості гіпертонічних лікарських засобів</t>
  </si>
  <si>
    <t xml:space="preserve">         на вирівнювання фінансової забезпеченості місцевих бюджетів</t>
  </si>
  <si>
    <t xml:space="preserve">         гастрольна діяльність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</si>
  <si>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</si>
  <si>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</si>
  <si>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будівництво, ремонт та реконструкцію доріг (субвенція)</t>
  </si>
  <si>
    <t>Інша субвенція</t>
  </si>
  <si>
    <t xml:space="preserve">Податок на доходи фізичних осіб  </t>
  </si>
  <si>
    <t xml:space="preserve"> Інші надходження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</si>
  <si>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</si>
  <si>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</si>
  <si>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</si>
  <si>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</si>
  <si>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</si>
  <si>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</si>
  <si>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>Субвенція з державного бюджету місцевим бюджетам на проведення заходів з відзначення 200-річчя від дня народження Тараса Шевченка, 120-річчя від дня народження Олександра Довженка, заходів з вшанування пам'яті у зв'язку з 70-ми роковинами Корюківської трагедії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</si>
  <si>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</si>
  <si>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</si>
  <si>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</si>
  <si>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</si>
  <si>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</si>
  <si>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</si>
  <si>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          на фінансування обєктів спільного користування 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</si>
  <si>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</si>
  <si>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Разом доходів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</si>
  <si>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</si>
  <si>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</si>
  <si>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</si>
  <si>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</si>
  <si>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</si>
  <si>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</si>
  <si>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</si>
  <si>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</si>
  <si>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</si>
  <si>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 xml:space="preserve">         на центр соціальної реабілітації  дітей-інвалідів 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</si>
  <si>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</si>
  <si>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24060000</t>
  </si>
  <si>
    <t xml:space="preserve">        на проведення заходів з відзначення 200-річчя від дня народження Тараса Шевченка, 120-річчя від дня народження Олександра Довженка, заходів з вшанування пам'яті у зв'язку з 70-ми роковинами Корюківської трагедії</t>
  </si>
  <si>
    <t>Сiльське і лісове господарство, рибне господарство та мисливство</t>
  </si>
  <si>
    <t>Виконання обласного бюджету за І півріччя 2013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</si>
</sst>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0.000"/>
    <numFmt numFmtId="190" formatCode="0.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10"/>
      <name val="Arial Cyr"/>
      <family val="0"/>
    </font>
    <font>
      <i/>
      <sz val="14"/>
      <name val="Arial Cyr"/>
      <family val="0"/>
    </font>
    <font>
      <b/>
      <sz val="14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182" fontId="7" fillId="0" borderId="2" xfId="0" applyNumberFormat="1" applyFont="1" applyFill="1" applyBorder="1" applyAlignment="1" applyProtection="1">
      <alignment horizontal="center" vertical="top" wrapText="1"/>
      <protection locked="0"/>
    </xf>
    <xf numFmtId="182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 applyProtection="1">
      <alignment/>
      <protection locked="0"/>
    </xf>
    <xf numFmtId="182" fontId="12" fillId="0" borderId="0" xfId="0" applyNumberFormat="1" applyFont="1" applyAlignment="1" applyProtection="1">
      <alignment/>
      <protection locked="0"/>
    </xf>
    <xf numFmtId="182" fontId="12" fillId="0" borderId="5" xfId="0" applyNumberFormat="1" applyFont="1" applyFill="1" applyBorder="1" applyAlignment="1" applyProtection="1">
      <alignment wrapText="1"/>
      <protection locked="0"/>
    </xf>
    <xf numFmtId="182" fontId="12" fillId="0" borderId="5" xfId="0" applyNumberFormat="1" applyFont="1" applyFill="1" applyBorder="1" applyAlignment="1" applyProtection="1">
      <alignment horizontal="right" wrapText="1"/>
      <protection/>
    </xf>
    <xf numFmtId="182" fontId="12" fillId="0" borderId="6" xfId="0" applyNumberFormat="1" applyFont="1" applyFill="1" applyBorder="1" applyAlignment="1" applyProtection="1">
      <alignment horizontal="right" wrapText="1"/>
      <protection/>
    </xf>
    <xf numFmtId="182" fontId="12" fillId="0" borderId="5" xfId="0" applyNumberFormat="1" applyFont="1" applyFill="1" applyBorder="1" applyAlignment="1" applyProtection="1">
      <alignment wrapText="1"/>
      <protection/>
    </xf>
    <xf numFmtId="182" fontId="12" fillId="0" borderId="7" xfId="0" applyNumberFormat="1" applyFont="1" applyFill="1" applyBorder="1" applyAlignment="1" applyProtection="1">
      <alignment wrapText="1"/>
      <protection locked="0"/>
    </xf>
    <xf numFmtId="182" fontId="12" fillId="0" borderId="8" xfId="0" applyNumberFormat="1" applyFont="1" applyFill="1" applyBorder="1" applyAlignment="1" applyProtection="1">
      <alignment horizontal="right" wrapText="1"/>
      <protection/>
    </xf>
    <xf numFmtId="182" fontId="12" fillId="0" borderId="9" xfId="0" applyNumberFormat="1" applyFont="1" applyFill="1" applyBorder="1" applyAlignment="1" applyProtection="1">
      <alignment wrapText="1"/>
      <protection locked="0"/>
    </xf>
    <xf numFmtId="182" fontId="12" fillId="0" borderId="9" xfId="0" applyNumberFormat="1" applyFont="1" applyFill="1" applyBorder="1" applyAlignment="1" applyProtection="1">
      <alignment horizontal="right" wrapText="1"/>
      <protection/>
    </xf>
    <xf numFmtId="182" fontId="12" fillId="0" borderId="10" xfId="0" applyNumberFormat="1" applyFont="1" applyFill="1" applyBorder="1" applyAlignment="1" applyProtection="1">
      <alignment horizontal="right" wrapText="1"/>
      <protection/>
    </xf>
    <xf numFmtId="182" fontId="7" fillId="0" borderId="2" xfId="0" applyNumberFormat="1" applyFont="1" applyBorder="1" applyAlignment="1" applyProtection="1">
      <alignment wrapText="1"/>
      <protection/>
    </xf>
    <xf numFmtId="182" fontId="7" fillId="0" borderId="4" xfId="0" applyNumberFormat="1" applyFont="1" applyBorder="1" applyAlignment="1" applyProtection="1">
      <alignment horizontal="right" wrapText="1"/>
      <protection/>
    </xf>
    <xf numFmtId="182" fontId="16" fillId="0" borderId="2" xfId="0" applyNumberFormat="1" applyFont="1" applyFill="1" applyBorder="1" applyAlignment="1" applyProtection="1">
      <alignment wrapText="1"/>
      <protection/>
    </xf>
    <xf numFmtId="182" fontId="16" fillId="0" borderId="4" xfId="0" applyNumberFormat="1" applyFont="1" applyFill="1" applyBorder="1" applyAlignment="1" applyProtection="1">
      <alignment horizontal="right" wrapText="1"/>
      <protection/>
    </xf>
    <xf numFmtId="182" fontId="12" fillId="0" borderId="5" xfId="0" applyNumberFormat="1" applyFont="1" applyFill="1" applyBorder="1" applyAlignment="1" applyProtection="1">
      <alignment/>
      <protection locked="0"/>
    </xf>
    <xf numFmtId="183" fontId="12" fillId="0" borderId="0" xfId="0" applyNumberFormat="1" applyFont="1" applyAlignment="1" applyProtection="1">
      <alignment/>
      <protection locked="0"/>
    </xf>
    <xf numFmtId="182" fontId="12" fillId="0" borderId="7" xfId="0" applyNumberFormat="1" applyFont="1" applyFill="1" applyBorder="1" applyAlignment="1" applyProtection="1">
      <alignment/>
      <protection locked="0"/>
    </xf>
    <xf numFmtId="182" fontId="12" fillId="0" borderId="11" xfId="0" applyNumberFormat="1" applyFont="1" applyFill="1" applyBorder="1" applyAlignment="1" applyProtection="1">
      <alignment wrapText="1"/>
      <protection locked="0"/>
    </xf>
    <xf numFmtId="182" fontId="12" fillId="0" borderId="11" xfId="0" applyNumberFormat="1" applyFont="1" applyFill="1" applyBorder="1" applyAlignment="1" applyProtection="1">
      <alignment wrapText="1"/>
      <protection/>
    </xf>
    <xf numFmtId="182" fontId="12" fillId="0" borderId="12" xfId="0" applyNumberFormat="1" applyFont="1" applyFill="1" applyBorder="1" applyAlignment="1" applyProtection="1">
      <alignment horizontal="right" wrapText="1"/>
      <protection/>
    </xf>
    <xf numFmtId="182" fontId="12" fillId="0" borderId="0" xfId="0" applyNumberFormat="1" applyFont="1" applyFill="1" applyBorder="1" applyAlignment="1" applyProtection="1">
      <alignment vertical="top" wrapText="1"/>
      <protection locked="0"/>
    </xf>
    <xf numFmtId="182" fontId="12" fillId="0" borderId="7" xfId="0" applyNumberFormat="1" applyFont="1" applyFill="1" applyBorder="1" applyAlignment="1" applyProtection="1">
      <alignment wrapText="1"/>
      <protection/>
    </xf>
    <xf numFmtId="182" fontId="12" fillId="0" borderId="9" xfId="0" applyNumberFormat="1" applyFont="1" applyFill="1" applyBorder="1" applyAlignment="1" applyProtection="1">
      <alignment horizontal="right"/>
      <protection hidden="1"/>
    </xf>
    <xf numFmtId="182" fontId="12" fillId="0" borderId="10" xfId="0" applyNumberFormat="1" applyFont="1" applyFill="1" applyBorder="1" applyAlignment="1" applyProtection="1">
      <alignment horizontal="right"/>
      <protection hidden="1"/>
    </xf>
    <xf numFmtId="182" fontId="12" fillId="0" borderId="5" xfId="0" applyNumberFormat="1" applyFont="1" applyFill="1" applyBorder="1" applyAlignment="1" applyProtection="1">
      <alignment horizontal="right"/>
      <protection hidden="1"/>
    </xf>
    <xf numFmtId="182" fontId="12" fillId="0" borderId="6" xfId="0" applyNumberFormat="1" applyFont="1" applyFill="1" applyBorder="1" applyAlignment="1" applyProtection="1">
      <alignment horizontal="right"/>
      <protection hidden="1"/>
    </xf>
    <xf numFmtId="182" fontId="16" fillId="0" borderId="13" xfId="0" applyNumberFormat="1" applyFont="1" applyFill="1" applyBorder="1" applyAlignment="1" applyProtection="1">
      <alignment wrapText="1"/>
      <protection/>
    </xf>
    <xf numFmtId="182" fontId="12" fillId="0" borderId="7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18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hidden="1"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right" vertical="top" wrapText="1"/>
      <protection locked="0"/>
    </xf>
    <xf numFmtId="0" fontId="12" fillId="0" borderId="15" xfId="0" applyFont="1" applyFill="1" applyBorder="1" applyAlignment="1" applyProtection="1">
      <alignment horizontal="right" vertical="top" wrapText="1"/>
      <protection locked="0"/>
    </xf>
    <xf numFmtId="0" fontId="12" fillId="0" borderId="16" xfId="0" applyFont="1" applyBorder="1" applyAlignment="1" applyProtection="1">
      <alignment horizontal="right" vertical="top" wrapText="1"/>
      <protection locked="0"/>
    </xf>
    <xf numFmtId="0" fontId="12" fillId="0" borderId="17" xfId="0" applyFont="1" applyBorder="1" applyAlignment="1" applyProtection="1">
      <alignment horizontal="right" vertical="top" wrapText="1"/>
      <protection locked="0"/>
    </xf>
    <xf numFmtId="0" fontId="16" fillId="0" borderId="3" xfId="0" applyFont="1" applyBorder="1" applyAlignment="1" applyProtection="1">
      <alignment horizontal="right" vertical="top" wrapText="1"/>
      <protection locked="0"/>
    </xf>
    <xf numFmtId="0" fontId="12" fillId="0" borderId="18" xfId="0" applyFont="1" applyBorder="1" applyAlignment="1" applyProtection="1">
      <alignment horizontal="right" vertical="top" wrapText="1"/>
      <protection locked="0"/>
    </xf>
    <xf numFmtId="0" fontId="12" fillId="0" borderId="16" xfId="0" applyFont="1" applyFill="1" applyBorder="1" applyAlignment="1" applyProtection="1">
      <alignment horizontal="right" vertical="top" wrapText="1"/>
      <protection locked="0"/>
    </xf>
    <xf numFmtId="0" fontId="16" fillId="0" borderId="19" xfId="0" applyFont="1" applyBorder="1" applyAlignment="1" applyProtection="1">
      <alignment horizontal="right" vertical="top" wrapText="1"/>
      <protection locked="0"/>
    </xf>
    <xf numFmtId="0" fontId="7" fillId="2" borderId="3" xfId="0" applyFont="1" applyFill="1" applyBorder="1" applyAlignment="1" applyProtection="1">
      <alignment horizontal="righ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182" fontId="7" fillId="2" borderId="2" xfId="0" applyNumberFormat="1" applyFont="1" applyFill="1" applyBorder="1" applyAlignment="1" applyProtection="1">
      <alignment wrapText="1"/>
      <protection/>
    </xf>
    <xf numFmtId="182" fontId="7" fillId="2" borderId="4" xfId="0" applyNumberFormat="1" applyFont="1" applyFill="1" applyBorder="1" applyAlignment="1" applyProtection="1">
      <alignment horizontal="right" wrapText="1"/>
      <protection/>
    </xf>
    <xf numFmtId="182" fontId="7" fillId="2" borderId="2" xfId="0" applyNumberFormat="1" applyFont="1" applyFill="1" applyBorder="1" applyAlignment="1" applyProtection="1">
      <alignment horizontal="right" wrapText="1"/>
      <protection/>
    </xf>
    <xf numFmtId="0" fontId="12" fillId="2" borderId="3" xfId="0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82" fontId="7" fillId="2" borderId="2" xfId="0" applyNumberFormat="1" applyFont="1" applyFill="1" applyBorder="1" applyAlignment="1" applyProtection="1">
      <alignment vertical="center" wrapText="1"/>
      <protection/>
    </xf>
    <xf numFmtId="182" fontId="7" fillId="2" borderId="4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182" fontId="12" fillId="0" borderId="0" xfId="0" applyNumberFormat="1" applyFont="1" applyAlignment="1" applyProtection="1">
      <alignment vertical="center"/>
      <protection locked="0"/>
    </xf>
    <xf numFmtId="49" fontId="12" fillId="0" borderId="17" xfId="0" applyNumberFormat="1" applyFont="1" applyFill="1" applyBorder="1" applyAlignment="1" applyProtection="1">
      <alignment horizontal="right" vertical="top"/>
      <protection/>
    </xf>
    <xf numFmtId="0" fontId="12" fillId="0" borderId="9" xfId="0" applyFont="1" applyFill="1" applyBorder="1" applyAlignment="1" applyProtection="1">
      <alignment horizontal="left" vertical="top" wrapText="1"/>
      <protection/>
    </xf>
    <xf numFmtId="182" fontId="12" fillId="0" borderId="9" xfId="0" applyNumberFormat="1" applyFont="1" applyFill="1" applyBorder="1" applyAlignment="1">
      <alignment horizontal="right" wrapText="1" shrinkToFit="1"/>
    </xf>
    <xf numFmtId="182" fontId="12" fillId="0" borderId="0" xfId="0" applyNumberFormat="1" applyFont="1" applyFill="1" applyBorder="1" applyAlignment="1">
      <alignment horizontal="right"/>
    </xf>
    <xf numFmtId="182" fontId="12" fillId="0" borderId="9" xfId="0" applyNumberFormat="1" applyFont="1" applyFill="1" applyBorder="1" applyAlignment="1">
      <alignment horizontal="right"/>
    </xf>
    <xf numFmtId="182" fontId="12" fillId="0" borderId="20" xfId="0" applyNumberFormat="1" applyFont="1" applyFill="1" applyBorder="1" applyAlignment="1">
      <alignment horizontal="right" wrapText="1" shrinkToFit="1"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0" fontId="12" fillId="0" borderId="7" xfId="0" applyFont="1" applyFill="1" applyBorder="1" applyAlignment="1" applyProtection="1">
      <alignment horizontal="left" vertical="top" wrapText="1"/>
      <protection/>
    </xf>
    <xf numFmtId="182" fontId="12" fillId="0" borderId="7" xfId="0" applyNumberFormat="1" applyFont="1" applyFill="1" applyBorder="1" applyAlignment="1">
      <alignment horizontal="right" wrapText="1" shrinkToFit="1"/>
    </xf>
    <xf numFmtId="182" fontId="12" fillId="0" borderId="21" xfId="0" applyNumberFormat="1" applyFont="1" applyFill="1" applyBorder="1" applyAlignment="1">
      <alignment horizontal="right"/>
    </xf>
    <xf numFmtId="182" fontId="12" fillId="0" borderId="7" xfId="0" applyNumberFormat="1" applyFont="1" applyFill="1" applyBorder="1" applyAlignment="1">
      <alignment horizontal="right"/>
    </xf>
    <xf numFmtId="182" fontId="12" fillId="0" borderId="22" xfId="0" applyNumberFormat="1" applyFont="1" applyFill="1" applyBorder="1" applyAlignment="1">
      <alignment horizontal="right" wrapText="1" shrinkToFit="1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182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hidden="1" locked="0"/>
    </xf>
    <xf numFmtId="0" fontId="12" fillId="0" borderId="5" xfId="0" applyFont="1" applyFill="1" applyBorder="1" applyAlignment="1" applyProtection="1">
      <alignment horizontal="left" vertical="top" wrapText="1"/>
      <protection hidden="1" locked="0"/>
    </xf>
    <xf numFmtId="182" fontId="12" fillId="0" borderId="8" xfId="0" applyNumberFormat="1" applyFont="1" applyFill="1" applyBorder="1" applyAlignment="1" applyProtection="1">
      <alignment horizontal="right"/>
      <protection hidden="1"/>
    </xf>
    <xf numFmtId="0" fontId="12" fillId="0" borderId="23" xfId="0" applyFont="1" applyBorder="1" applyAlignment="1" applyProtection="1">
      <alignment horizontal="righ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hidden="1" locked="0"/>
    </xf>
    <xf numFmtId="182" fontId="12" fillId="0" borderId="24" xfId="0" applyNumberFormat="1" applyFont="1" applyFill="1" applyBorder="1" applyAlignment="1" applyProtection="1">
      <alignment horizontal="right"/>
      <protection hidden="1"/>
    </xf>
    <xf numFmtId="182" fontId="12" fillId="0" borderId="25" xfId="0" applyNumberFormat="1" applyFont="1" applyFill="1" applyBorder="1" applyAlignment="1" applyProtection="1">
      <alignment horizontal="right"/>
      <protection hidden="1"/>
    </xf>
    <xf numFmtId="0" fontId="12" fillId="0" borderId="24" xfId="0" applyFont="1" applyFill="1" applyBorder="1" applyAlignment="1" applyProtection="1">
      <alignment horizontal="left" vertical="top"/>
      <protection hidden="1" locked="0"/>
    </xf>
    <xf numFmtId="181" fontId="7" fillId="2" borderId="3" xfId="0" applyNumberFormat="1" applyFont="1" applyFill="1" applyBorder="1" applyAlignment="1" applyProtection="1">
      <alignment horizontal="center" vertical="center"/>
      <protection hidden="1" locked="0"/>
    </xf>
    <xf numFmtId="0" fontId="7" fillId="2" borderId="2" xfId="0" applyFont="1" applyFill="1" applyBorder="1" applyAlignment="1" applyProtection="1">
      <alignment horizontal="left" vertical="center" wrapText="1"/>
      <protection hidden="1" locked="0"/>
    </xf>
    <xf numFmtId="182" fontId="7" fillId="2" borderId="2" xfId="0" applyNumberFormat="1" applyFont="1" applyFill="1" applyBorder="1" applyAlignment="1" applyProtection="1">
      <alignment horizontal="right" vertical="center"/>
      <protection hidden="1"/>
    </xf>
    <xf numFmtId="182" fontId="7" fillId="2" borderId="4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>
      <alignment/>
    </xf>
    <xf numFmtId="181" fontId="19" fillId="0" borderId="26" xfId="0" applyNumberFormat="1" applyFont="1" applyFill="1" applyBorder="1" applyAlignment="1" applyProtection="1">
      <alignment vertical="center" wrapText="1"/>
      <protection hidden="1"/>
    </xf>
    <xf numFmtId="182" fontId="12" fillId="0" borderId="27" xfId="0" applyNumberFormat="1" applyFont="1" applyFill="1" applyBorder="1" applyAlignment="1" applyProtection="1">
      <alignment vertical="center" wrapText="1"/>
      <protection hidden="1"/>
    </xf>
    <xf numFmtId="182" fontId="14" fillId="0" borderId="2" xfId="0" applyNumberFormat="1" applyFont="1" applyFill="1" applyBorder="1" applyAlignment="1" applyProtection="1">
      <alignment vertical="center" wrapText="1"/>
      <protection hidden="1"/>
    </xf>
    <xf numFmtId="182" fontId="14" fillId="0" borderId="28" xfId="0" applyNumberFormat="1" applyFont="1" applyFill="1" applyBorder="1" applyAlignment="1" applyProtection="1">
      <alignment vertical="center" wrapText="1"/>
      <protection hidden="1"/>
    </xf>
    <xf numFmtId="182" fontId="19" fillId="0" borderId="28" xfId="0" applyNumberFormat="1" applyFont="1" applyFill="1" applyBorder="1" applyAlignment="1" applyProtection="1">
      <alignment vertical="center" wrapText="1"/>
      <protection hidden="1"/>
    </xf>
    <xf numFmtId="182" fontId="12" fillId="0" borderId="27" xfId="0" applyNumberFormat="1" applyFont="1" applyFill="1" applyBorder="1" applyAlignment="1" applyProtection="1">
      <alignment horizontal="right"/>
      <protection hidden="1"/>
    </xf>
    <xf numFmtId="182" fontId="12" fillId="0" borderId="28" xfId="0" applyNumberFormat="1" applyFont="1" applyFill="1" applyBorder="1" applyAlignment="1" applyProtection="1">
      <alignment horizontal="right"/>
      <protection hidden="1"/>
    </xf>
    <xf numFmtId="182" fontId="12" fillId="0" borderId="29" xfId="0" applyNumberFormat="1" applyFont="1" applyFill="1" applyBorder="1" applyAlignment="1" applyProtection="1">
      <alignment horizontal="right"/>
      <protection hidden="1"/>
    </xf>
    <xf numFmtId="182" fontId="20" fillId="0" borderId="0" xfId="0" applyNumberFormat="1" applyFont="1" applyAlignment="1">
      <alignment/>
    </xf>
    <xf numFmtId="182" fontId="12" fillId="0" borderId="30" xfId="0" applyNumberFormat="1" applyFont="1" applyFill="1" applyBorder="1" applyAlignment="1" applyProtection="1">
      <alignment horizontal="right"/>
      <protection hidden="1"/>
    </xf>
    <xf numFmtId="182" fontId="12" fillId="0" borderId="31" xfId="0" applyNumberFormat="1" applyFont="1" applyFill="1" applyBorder="1" applyAlignment="1" applyProtection="1">
      <alignment horizontal="right"/>
      <protection hidden="1"/>
    </xf>
    <xf numFmtId="182" fontId="12" fillId="0" borderId="0" xfId="0" applyNumberFormat="1" applyFont="1" applyFill="1" applyBorder="1" applyAlignment="1" applyProtection="1">
      <alignment horizontal="right"/>
      <protection hidden="1"/>
    </xf>
    <xf numFmtId="182" fontId="12" fillId="0" borderId="31" xfId="0" applyNumberFormat="1" applyFont="1" applyFill="1" applyBorder="1" applyAlignment="1" applyProtection="1">
      <alignment horizontal="right" wrapText="1"/>
      <protection hidden="1"/>
    </xf>
    <xf numFmtId="182" fontId="12" fillId="0" borderId="7" xfId="0" applyNumberFormat="1" applyFont="1" applyFill="1" applyBorder="1" applyAlignment="1" applyProtection="1">
      <alignment horizontal="right" wrapText="1"/>
      <protection hidden="1"/>
    </xf>
    <xf numFmtId="182" fontId="12" fillId="0" borderId="8" xfId="0" applyNumberFormat="1" applyFont="1" applyFill="1" applyBorder="1" applyAlignment="1" applyProtection="1">
      <alignment horizontal="right" wrapText="1"/>
      <protection hidden="1"/>
    </xf>
    <xf numFmtId="182" fontId="21" fillId="0" borderId="0" xfId="0" applyNumberFormat="1" applyFont="1" applyFill="1" applyBorder="1" applyAlignment="1" applyProtection="1">
      <alignment horizontal="right" wrapText="1"/>
      <protection hidden="1"/>
    </xf>
    <xf numFmtId="182" fontId="12" fillId="0" borderId="32" xfId="0" applyNumberFormat="1" applyFont="1" applyFill="1" applyBorder="1" applyAlignment="1" applyProtection="1">
      <alignment horizontal="right"/>
      <protection hidden="1"/>
    </xf>
    <xf numFmtId="182" fontId="12" fillId="0" borderId="33" xfId="0" applyNumberFormat="1" applyFont="1" applyFill="1" applyBorder="1" applyAlignment="1" applyProtection="1">
      <alignment horizontal="right"/>
      <protection hidden="1"/>
    </xf>
    <xf numFmtId="182" fontId="14" fillId="0" borderId="9" xfId="0" applyNumberFormat="1" applyFont="1" applyFill="1" applyBorder="1" applyAlignment="1" applyProtection="1">
      <alignment horizontal="right"/>
      <protection hidden="1"/>
    </xf>
    <xf numFmtId="182" fontId="12" fillId="0" borderId="33" xfId="0" applyNumberFormat="1" applyFont="1" applyFill="1" applyBorder="1" applyAlignment="1" applyProtection="1">
      <alignment horizontal="right" wrapText="1"/>
      <protection hidden="1"/>
    </xf>
    <xf numFmtId="182" fontId="12" fillId="0" borderId="9" xfId="0" applyNumberFormat="1" applyFont="1" applyFill="1" applyBorder="1" applyAlignment="1" applyProtection="1">
      <alignment horizontal="right" wrapText="1"/>
      <protection hidden="1"/>
    </xf>
    <xf numFmtId="182" fontId="12" fillId="0" borderId="10" xfId="0" applyNumberFormat="1" applyFont="1" applyFill="1" applyBorder="1" applyAlignment="1" applyProtection="1">
      <alignment horizontal="right" wrapText="1"/>
      <protection hidden="1"/>
    </xf>
    <xf numFmtId="182" fontId="22" fillId="0" borderId="33" xfId="0" applyNumberFormat="1" applyFont="1" applyFill="1" applyBorder="1" applyAlignment="1" applyProtection="1">
      <alignment horizontal="right" wrapText="1"/>
      <protection hidden="1"/>
    </xf>
    <xf numFmtId="182" fontId="22" fillId="0" borderId="9" xfId="0" applyNumberFormat="1" applyFont="1" applyFill="1" applyBorder="1" applyAlignment="1" applyProtection="1">
      <alignment horizontal="right" wrapText="1"/>
      <protection hidden="1"/>
    </xf>
    <xf numFmtId="182" fontId="20" fillId="0" borderId="0" xfId="0" applyNumberFormat="1" applyFont="1" applyFill="1" applyAlignment="1">
      <alignment/>
    </xf>
    <xf numFmtId="182" fontId="12" fillId="0" borderId="2" xfId="0" applyNumberFormat="1" applyFont="1" applyFill="1" applyBorder="1" applyAlignment="1" applyProtection="1">
      <alignment vertical="center" wrapText="1"/>
      <protection hidden="1"/>
    </xf>
    <xf numFmtId="182" fontId="12" fillId="0" borderId="11" xfId="0" applyNumberFormat="1" applyFont="1" applyFill="1" applyBorder="1" applyAlignment="1" applyProtection="1">
      <alignment horizontal="right"/>
      <protection hidden="1"/>
    </xf>
    <xf numFmtId="182" fontId="12" fillId="0" borderId="12" xfId="0" applyNumberFormat="1" applyFont="1" applyFill="1" applyBorder="1" applyAlignment="1" applyProtection="1">
      <alignment horizontal="right"/>
      <protection hidden="1"/>
    </xf>
    <xf numFmtId="182" fontId="12" fillId="0" borderId="34" xfId="0" applyNumberFormat="1" applyFont="1" applyFill="1" applyBorder="1" applyAlignment="1" applyProtection="1">
      <alignment horizontal="right"/>
      <protection hidden="1"/>
    </xf>
    <xf numFmtId="182" fontId="12" fillId="0" borderId="35" xfId="0" applyNumberFormat="1" applyFont="1" applyFill="1" applyBorder="1" applyAlignment="1" applyProtection="1">
      <alignment horizontal="right"/>
      <protection hidden="1"/>
    </xf>
    <xf numFmtId="182" fontId="21" fillId="0" borderId="0" xfId="0" applyNumberFormat="1" applyFont="1" applyFill="1" applyBorder="1" applyAlignment="1" applyProtection="1">
      <alignment horizontal="right"/>
      <protection hidden="1"/>
    </xf>
    <xf numFmtId="182" fontId="12" fillId="0" borderId="6" xfId="0" applyNumberFormat="1" applyFont="1" applyFill="1" applyBorder="1" applyAlignment="1" applyProtection="1">
      <alignment horizontal="right" wrapText="1"/>
      <protection hidden="1"/>
    </xf>
    <xf numFmtId="182" fontId="20" fillId="0" borderId="0" xfId="0" applyNumberFormat="1" applyFont="1" applyBorder="1" applyAlignment="1">
      <alignment/>
    </xf>
    <xf numFmtId="182" fontId="20" fillId="0" borderId="0" xfId="0" applyNumberFormat="1" applyFont="1" applyFill="1" applyBorder="1" applyAlignment="1" applyProtection="1">
      <alignment horizontal="right" wrapText="1"/>
      <protection hidden="1"/>
    </xf>
    <xf numFmtId="185" fontId="20" fillId="0" borderId="0" xfId="0" applyNumberFormat="1" applyFont="1" applyAlignment="1">
      <alignment/>
    </xf>
    <xf numFmtId="182" fontId="12" fillId="0" borderId="29" xfId="0" applyNumberFormat="1" applyFont="1" applyFill="1" applyBorder="1" applyAlignment="1" applyProtection="1">
      <alignment horizontal="right" wrapText="1"/>
      <protection hidden="1"/>
    </xf>
    <xf numFmtId="0" fontId="12" fillId="0" borderId="7" xfId="0" applyFont="1" applyFill="1" applyBorder="1" applyAlignment="1">
      <alignment horizontal="left" vertical="top" wrapText="1"/>
    </xf>
    <xf numFmtId="182" fontId="12" fillId="0" borderId="12" xfId="0" applyNumberFormat="1" applyFont="1" applyFill="1" applyBorder="1" applyAlignment="1" applyProtection="1">
      <alignment horizontal="right" wrapText="1"/>
      <protection hidden="1"/>
    </xf>
    <xf numFmtId="182" fontId="12" fillId="0" borderId="0" xfId="0" applyNumberFormat="1" applyFont="1" applyFill="1" applyBorder="1" applyAlignment="1" applyProtection="1">
      <alignment horizontal="right" wrapText="1"/>
      <protection hidden="1"/>
    </xf>
    <xf numFmtId="184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82" fontId="24" fillId="0" borderId="0" xfId="0" applyNumberFormat="1" applyFont="1" applyAlignment="1">
      <alignment/>
    </xf>
    <xf numFmtId="182" fontId="25" fillId="0" borderId="0" xfId="0" applyNumberFormat="1" applyFont="1" applyFill="1" applyAlignment="1">
      <alignment/>
    </xf>
    <xf numFmtId="184" fontId="25" fillId="0" borderId="0" xfId="0" applyNumberFormat="1" applyFont="1" applyFill="1" applyAlignment="1">
      <alignment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180" fontId="25" fillId="0" borderId="0" xfId="0" applyNumberFormat="1" applyFont="1" applyFill="1" applyAlignment="1">
      <alignment/>
    </xf>
    <xf numFmtId="182" fontId="12" fillId="0" borderId="24" xfId="0" applyNumberFormat="1" applyFont="1" applyFill="1" applyBorder="1" applyAlignment="1" applyProtection="1">
      <alignment wrapText="1"/>
      <protection/>
    </xf>
    <xf numFmtId="182" fontId="12" fillId="0" borderId="25" xfId="0" applyNumberFormat="1" applyFont="1" applyFill="1" applyBorder="1" applyAlignment="1" applyProtection="1">
      <alignment horizontal="right" wrapText="1"/>
      <protection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4" fillId="0" borderId="3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9" fillId="0" borderId="7" xfId="0" applyFont="1" applyFill="1" applyBorder="1" applyAlignment="1" applyProtection="1">
      <alignment horizontal="left" vertical="top" wrapText="1"/>
      <protection hidden="1"/>
    </xf>
    <xf numFmtId="0" fontId="19" fillId="0" borderId="5" xfId="0" applyFont="1" applyFill="1" applyBorder="1" applyAlignment="1" applyProtection="1">
      <alignment horizontal="left" vertical="top" wrapText="1"/>
      <protection hidden="1"/>
    </xf>
    <xf numFmtId="0" fontId="19" fillId="0" borderId="34" xfId="0" applyFont="1" applyFill="1" applyBorder="1" applyAlignment="1" applyProtection="1">
      <alignment horizontal="left" vertical="top" wrapText="1"/>
      <protection hidden="1"/>
    </xf>
    <xf numFmtId="181" fontId="19" fillId="0" borderId="26" xfId="0" applyNumberFormat="1" applyFont="1" applyFill="1" applyBorder="1" applyAlignment="1" applyProtection="1">
      <alignment horizontal="right" vertical="top"/>
      <protection hidden="1"/>
    </xf>
    <xf numFmtId="181" fontId="19" fillId="0" borderId="37" xfId="0" applyNumberFormat="1" applyFont="1" applyFill="1" applyBorder="1" applyAlignment="1" applyProtection="1">
      <alignment horizontal="right" vertical="top"/>
      <protection hidden="1"/>
    </xf>
    <xf numFmtId="181" fontId="19" fillId="0" borderId="38" xfId="0" applyNumberFormat="1" applyFont="1" applyFill="1" applyBorder="1" applyAlignment="1" applyProtection="1">
      <alignment horizontal="right" vertical="top"/>
      <protection hidden="1"/>
    </xf>
    <xf numFmtId="181" fontId="19" fillId="0" borderId="38" xfId="0" applyNumberFormat="1" applyFont="1" applyFill="1" applyBorder="1" applyAlignment="1" applyProtection="1">
      <alignment horizontal="right" vertical="top" wrapText="1"/>
      <protection hidden="1"/>
    </xf>
    <xf numFmtId="181" fontId="19" fillId="0" borderId="39" xfId="0" applyNumberFormat="1" applyFont="1" applyFill="1" applyBorder="1" applyAlignment="1" applyProtection="1">
      <alignment horizontal="right" vertical="top"/>
      <protection hidden="1"/>
    </xf>
    <xf numFmtId="181" fontId="19" fillId="0" borderId="40" xfId="0" applyNumberFormat="1" applyFont="1" applyFill="1" applyBorder="1" applyAlignment="1" applyProtection="1">
      <alignment horizontal="right" vertical="top"/>
      <protection hidden="1"/>
    </xf>
    <xf numFmtId="181" fontId="19" fillId="0" borderId="40" xfId="0" applyNumberFormat="1" applyFont="1" applyFill="1" applyBorder="1" applyAlignment="1" applyProtection="1">
      <alignment horizontal="right" vertical="top" wrapText="1"/>
      <protection hidden="1"/>
    </xf>
    <xf numFmtId="181" fontId="19" fillId="0" borderId="41" xfId="0" applyNumberFormat="1" applyFont="1" applyFill="1" applyBorder="1" applyAlignment="1" applyProtection="1">
      <alignment horizontal="right" vertical="top"/>
      <protection hidden="1"/>
    </xf>
    <xf numFmtId="181" fontId="19" fillId="0" borderId="42" xfId="0" applyNumberFormat="1" applyFont="1" applyFill="1" applyBorder="1" applyAlignment="1" applyProtection="1">
      <alignment horizontal="right" vertical="top"/>
      <protection hidden="1"/>
    </xf>
    <xf numFmtId="181" fontId="19" fillId="0" borderId="39" xfId="0" applyNumberFormat="1" applyFont="1" applyFill="1" applyBorder="1" applyAlignment="1" applyProtection="1">
      <alignment horizontal="right" vertical="top" wrapText="1"/>
      <protection hidden="1"/>
    </xf>
    <xf numFmtId="181" fontId="19" fillId="0" borderId="26" xfId="0" applyNumberFormat="1" applyFont="1" applyFill="1" applyBorder="1" applyAlignment="1" applyProtection="1">
      <alignment horizontal="right" vertical="top" wrapText="1"/>
      <protection hidden="1"/>
    </xf>
    <xf numFmtId="0" fontId="19" fillId="0" borderId="28" xfId="0" applyFont="1" applyFill="1" applyBorder="1" applyAlignment="1" applyProtection="1">
      <alignment horizontal="left" vertical="top"/>
      <protection hidden="1"/>
    </xf>
    <xf numFmtId="0" fontId="19" fillId="0" borderId="24" xfId="0" applyFont="1" applyFill="1" applyBorder="1" applyAlignment="1" applyProtection="1">
      <alignment horizontal="left" vertical="top"/>
      <protection hidden="1"/>
    </xf>
    <xf numFmtId="0" fontId="19" fillId="0" borderId="24" xfId="0" applyFont="1" applyFill="1" applyBorder="1" applyAlignment="1" applyProtection="1">
      <alignment horizontal="left" vertical="top" wrapText="1"/>
      <protection hidden="1"/>
    </xf>
    <xf numFmtId="0" fontId="19" fillId="0" borderId="9" xfId="0" applyFont="1" applyFill="1" applyBorder="1" applyAlignment="1" applyProtection="1">
      <alignment horizontal="left" vertical="top" wrapText="1"/>
      <protection hidden="1"/>
    </xf>
    <xf numFmtId="10" fontId="19" fillId="0" borderId="9" xfId="0" applyNumberFormat="1" applyFont="1" applyFill="1" applyBorder="1" applyAlignment="1" applyProtection="1">
      <alignment horizontal="left" vertical="top" wrapText="1"/>
      <protection hidden="1"/>
    </xf>
    <xf numFmtId="0" fontId="19" fillId="0" borderId="11" xfId="0" applyFont="1" applyFill="1" applyBorder="1" applyAlignment="1" applyProtection="1">
      <alignment horizontal="left" vertical="top" wrapText="1"/>
      <protection hidden="1"/>
    </xf>
    <xf numFmtId="0" fontId="19" fillId="0" borderId="9" xfId="0" applyFont="1" applyFill="1" applyBorder="1" applyAlignment="1" applyProtection="1">
      <alignment horizontal="left" vertical="top"/>
      <protection hidden="1"/>
    </xf>
    <xf numFmtId="10" fontId="19" fillId="0" borderId="28" xfId="0" applyNumberFormat="1" applyFont="1" applyFill="1" applyBorder="1" applyAlignment="1" applyProtection="1">
      <alignment horizontal="left" vertical="top" wrapText="1"/>
      <protection hidden="1"/>
    </xf>
    <xf numFmtId="10" fontId="19" fillId="0" borderId="7" xfId="0" applyNumberFormat="1" applyFont="1" applyFill="1" applyBorder="1" applyAlignment="1" applyProtection="1">
      <alignment horizontal="left" vertical="top" wrapText="1"/>
      <protection hidden="1"/>
    </xf>
    <xf numFmtId="182" fontId="7" fillId="0" borderId="29" xfId="18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181" fontId="15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15" fillId="2" borderId="2" xfId="0" applyNumberFormat="1" applyFont="1" applyFill="1" applyBorder="1" applyAlignment="1" applyProtection="1">
      <alignment horizontal="left" vertical="center" wrapText="1"/>
      <protection hidden="1"/>
    </xf>
    <xf numFmtId="182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81" fontId="7" fillId="2" borderId="1" xfId="0" applyNumberFormat="1" applyFont="1" applyFill="1" applyBorder="1" applyAlignment="1" applyProtection="1">
      <alignment horizontal="right" vertical="center"/>
      <protection hidden="1"/>
    </xf>
    <xf numFmtId="0" fontId="15" fillId="2" borderId="2" xfId="0" applyFont="1" applyFill="1" applyBorder="1" applyAlignment="1" applyProtection="1">
      <alignment horizontal="left" vertical="center" wrapText="1"/>
      <protection hidden="1"/>
    </xf>
    <xf numFmtId="182" fontId="7" fillId="2" borderId="36" xfId="0" applyNumberFormat="1" applyFont="1" applyFill="1" applyBorder="1" applyAlignment="1" applyProtection="1">
      <alignment horizontal="right" vertical="center"/>
      <protection hidden="1"/>
    </xf>
    <xf numFmtId="182" fontId="20" fillId="0" borderId="0" xfId="0" applyNumberFormat="1" applyFont="1" applyFill="1" applyAlignment="1">
      <alignment vertical="center"/>
    </xf>
    <xf numFmtId="181" fontId="19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4" xfId="18" applyNumberFormat="1" applyFont="1" applyFill="1" applyBorder="1" applyAlignment="1">
      <alignment vertical="center" wrapText="1"/>
      <protection/>
    </xf>
    <xf numFmtId="182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182" fontId="7" fillId="2" borderId="4" xfId="0" applyNumberFormat="1" applyFont="1" applyFill="1" applyBorder="1" applyAlignment="1" applyProtection="1">
      <alignment horizontal="right" vertical="center" wrapText="1"/>
      <protection hidden="1"/>
    </xf>
    <xf numFmtId="182" fontId="21" fillId="0" borderId="0" xfId="0" applyNumberFormat="1" applyFont="1" applyFill="1" applyBorder="1" applyAlignment="1" applyProtection="1">
      <alignment horizontal="right" vertical="center"/>
      <protection hidden="1"/>
    </xf>
    <xf numFmtId="181" fontId="19" fillId="2" borderId="1" xfId="0" applyNumberFormat="1" applyFont="1" applyFill="1" applyBorder="1" applyAlignment="1" applyProtection="1">
      <alignment horizontal="right" vertical="center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182" fontId="7" fillId="2" borderId="36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9" xfId="0" applyFont="1" applyFill="1" applyBorder="1" applyAlignment="1" applyProtection="1">
      <alignment horizontal="left" vertical="top" wrapText="1"/>
      <protection hidden="1"/>
    </xf>
    <xf numFmtId="0" fontId="28" fillId="3" borderId="1" xfId="0" applyFont="1" applyFill="1" applyBorder="1" applyAlignment="1">
      <alignment/>
    </xf>
    <xf numFmtId="183" fontId="29" fillId="3" borderId="43" xfId="0" applyNumberFormat="1" applyFont="1" applyFill="1" applyBorder="1" applyAlignment="1">
      <alignment/>
    </xf>
    <xf numFmtId="183" fontId="29" fillId="3" borderId="44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4" fontId="29" fillId="3" borderId="43" xfId="0" applyNumberFormat="1" applyFont="1" applyFill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82" fontId="7" fillId="2" borderId="4" xfId="0" applyNumberFormat="1" applyFont="1" applyFill="1" applyBorder="1" applyAlignment="1" applyProtection="1">
      <alignment wrapText="1"/>
      <protection/>
    </xf>
    <xf numFmtId="182" fontId="7" fillId="2" borderId="4" xfId="0" applyNumberFormat="1" applyFont="1" applyFill="1" applyBorder="1" applyAlignment="1" applyProtection="1">
      <alignment vertical="center" wrapText="1"/>
      <protection/>
    </xf>
    <xf numFmtId="182" fontId="12" fillId="0" borderId="4" xfId="0" applyNumberFormat="1" applyFont="1" applyFill="1" applyBorder="1" applyAlignment="1" applyProtection="1">
      <alignment vertical="center" wrapText="1"/>
      <protection hidden="1"/>
    </xf>
    <xf numFmtId="181" fontId="15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44" xfId="0" applyNumberFormat="1" applyFont="1" applyFill="1" applyBorder="1" applyAlignment="1" applyProtection="1">
      <alignment horizontal="right" vertical="center" wrapText="1"/>
      <protection hidden="1"/>
    </xf>
    <xf numFmtId="181" fontId="19" fillId="0" borderId="41" xfId="0" applyNumberFormat="1" applyFont="1" applyFill="1" applyBorder="1" applyAlignment="1" applyProtection="1">
      <alignment horizontal="right" vertical="top" wrapText="1"/>
      <protection hidden="1"/>
    </xf>
    <xf numFmtId="181" fontId="23" fillId="0" borderId="40" xfId="0" applyNumberFormat="1" applyFont="1" applyFill="1" applyBorder="1" applyAlignment="1" applyProtection="1">
      <alignment horizontal="right" vertical="top"/>
      <protection hidden="1"/>
    </xf>
    <xf numFmtId="182" fontId="22" fillId="0" borderId="10" xfId="0" applyNumberFormat="1" applyFont="1" applyFill="1" applyBorder="1" applyAlignment="1" applyProtection="1">
      <alignment horizontal="right"/>
      <protection hidden="1"/>
    </xf>
    <xf numFmtId="18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49" fontId="22" fillId="0" borderId="17" xfId="0" applyNumberFormat="1" applyFont="1" applyFill="1" applyBorder="1" applyAlignment="1" applyProtection="1">
      <alignment horizontal="right" vertical="top"/>
      <protection/>
    </xf>
    <xf numFmtId="182" fontId="22" fillId="0" borderId="9" xfId="0" applyNumberFormat="1" applyFont="1" applyFill="1" applyBorder="1" applyAlignment="1">
      <alignment horizontal="right" wrapText="1" shrinkToFit="1"/>
    </xf>
    <xf numFmtId="182" fontId="22" fillId="0" borderId="20" xfId="0" applyNumberFormat="1" applyFont="1" applyFill="1" applyBorder="1" applyAlignment="1">
      <alignment horizontal="right" wrapText="1" shrinkToFit="1"/>
    </xf>
    <xf numFmtId="0" fontId="11" fillId="0" borderId="9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182" fontId="12" fillId="0" borderId="24" xfId="0" applyNumberFormat="1" applyFont="1" applyFill="1" applyBorder="1" applyAlignment="1">
      <alignment horizontal="right" wrapText="1" shrinkToFit="1"/>
    </xf>
    <xf numFmtId="0" fontId="12" fillId="0" borderId="5" xfId="0" applyFont="1" applyFill="1" applyBorder="1" applyAlignment="1" applyProtection="1">
      <alignment horizontal="left" vertical="top" wrapText="1"/>
      <protection/>
    </xf>
    <xf numFmtId="182" fontId="12" fillId="0" borderId="5" xfId="0" applyNumberFormat="1" applyFont="1" applyFill="1" applyBorder="1" applyAlignment="1">
      <alignment horizontal="right" wrapText="1" shrinkToFit="1"/>
    </xf>
    <xf numFmtId="182" fontId="7" fillId="0" borderId="4" xfId="0" applyNumberFormat="1" applyFont="1" applyFill="1" applyBorder="1" applyAlignment="1" applyProtection="1">
      <alignment horizontal="right" vertical="center" wrapText="1"/>
      <protection hidden="1"/>
    </xf>
    <xf numFmtId="49" fontId="12" fillId="0" borderId="15" xfId="0" applyNumberFormat="1" applyFont="1" applyFill="1" applyBorder="1" applyAlignment="1" applyProtection="1">
      <alignment horizontal="right" vertical="top"/>
      <protection/>
    </xf>
    <xf numFmtId="182" fontId="12" fillId="0" borderId="45" xfId="0" applyNumberFormat="1" applyFont="1" applyFill="1" applyBorder="1" applyAlignment="1">
      <alignment horizontal="right" wrapText="1" shrinkToFit="1"/>
    </xf>
    <xf numFmtId="49" fontId="12" fillId="0" borderId="23" xfId="0" applyNumberFormat="1" applyFont="1" applyFill="1" applyBorder="1" applyAlignment="1" applyProtection="1">
      <alignment horizontal="right" vertical="top"/>
      <protection/>
    </xf>
    <xf numFmtId="182" fontId="12" fillId="0" borderId="46" xfId="0" applyNumberFormat="1" applyFont="1" applyFill="1" applyBorder="1" applyAlignment="1">
      <alignment horizontal="right" wrapText="1" shrinkToFit="1"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0" fontId="31" fillId="3" borderId="47" xfId="0" applyFont="1" applyFill="1" applyBorder="1" applyAlignment="1">
      <alignment/>
    </xf>
    <xf numFmtId="183" fontId="31" fillId="3" borderId="47" xfId="0" applyNumberFormat="1" applyFont="1" applyFill="1" applyBorder="1" applyAlignment="1">
      <alignment/>
    </xf>
    <xf numFmtId="182" fontId="12" fillId="0" borderId="36" xfId="0" applyNumberFormat="1" applyFont="1" applyFill="1" applyBorder="1" applyAlignment="1" applyProtection="1">
      <alignment vertical="center" wrapText="1"/>
      <protection hidden="1"/>
    </xf>
    <xf numFmtId="182" fontId="12" fillId="0" borderId="48" xfId="0" applyNumberFormat="1" applyFont="1" applyFill="1" applyBorder="1" applyAlignment="1" applyProtection="1">
      <alignment horizontal="right"/>
      <protection hidden="1"/>
    </xf>
    <xf numFmtId="182" fontId="12" fillId="0" borderId="49" xfId="0" applyNumberFormat="1" applyFont="1" applyFill="1" applyBorder="1" applyAlignment="1" applyProtection="1">
      <alignment horizontal="right"/>
      <protection hidden="1"/>
    </xf>
    <xf numFmtId="182" fontId="12" fillId="0" borderId="5" xfId="0" applyNumberFormat="1" applyFont="1" applyFill="1" applyBorder="1" applyAlignment="1" applyProtection="1">
      <alignment horizontal="right"/>
      <protection hidden="1" locked="0"/>
    </xf>
    <xf numFmtId="182" fontId="12" fillId="0" borderId="7" xfId="0" applyNumberFormat="1" applyFont="1" applyFill="1" applyBorder="1" applyAlignment="1" applyProtection="1">
      <alignment horizontal="right"/>
      <protection hidden="1" locked="0"/>
    </xf>
    <xf numFmtId="182" fontId="12" fillId="0" borderId="24" xfId="0" applyNumberFormat="1" applyFont="1" applyFill="1" applyBorder="1" applyAlignment="1" applyProtection="1">
      <alignment horizontal="right"/>
      <protection hidden="1" locked="0"/>
    </xf>
    <xf numFmtId="182" fontId="12" fillId="0" borderId="9" xfId="0" applyNumberFormat="1" applyFont="1" applyFill="1" applyBorder="1" applyAlignment="1" applyProtection="1">
      <alignment horizontal="right"/>
      <protection hidden="1" locked="0"/>
    </xf>
    <xf numFmtId="182" fontId="16" fillId="0" borderId="14" xfId="0" applyNumberFormat="1" applyFont="1" applyFill="1" applyBorder="1" applyAlignment="1" applyProtection="1">
      <alignment wrapText="1"/>
      <protection/>
    </xf>
    <xf numFmtId="182" fontId="7" fillId="2" borderId="2" xfId="0" applyNumberFormat="1" applyFont="1" applyFill="1" applyBorder="1" applyAlignment="1" applyProtection="1">
      <alignment vertical="center"/>
      <protection hidden="1"/>
    </xf>
    <xf numFmtId="182" fontId="12" fillId="0" borderId="27" xfId="0" applyNumberFormat="1" applyFont="1" applyFill="1" applyBorder="1" applyAlignment="1" applyProtection="1">
      <alignment horizontal="right" wrapText="1"/>
      <protection hidden="1"/>
    </xf>
    <xf numFmtId="182" fontId="12" fillId="0" borderId="28" xfId="0" applyNumberFormat="1" applyFont="1" applyFill="1" applyBorder="1" applyAlignment="1" applyProtection="1">
      <alignment horizontal="right" wrapText="1"/>
      <protection hidden="1"/>
    </xf>
    <xf numFmtId="182" fontId="7" fillId="0" borderId="2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32" xfId="0" applyNumberFormat="1" applyFont="1" applyFill="1" applyBorder="1" applyAlignment="1" applyProtection="1">
      <alignment horizontal="right" wrapText="1"/>
      <protection hidden="1"/>
    </xf>
    <xf numFmtId="182" fontId="12" fillId="0" borderId="5" xfId="0" applyNumberFormat="1" applyFont="1" applyFill="1" applyBorder="1" applyAlignment="1" applyProtection="1">
      <alignment horizontal="right" wrapText="1"/>
      <protection hidden="1"/>
    </xf>
    <xf numFmtId="182" fontId="12" fillId="0" borderId="50" xfId="0" applyNumberFormat="1" applyFont="1" applyFill="1" applyBorder="1" applyAlignment="1">
      <alignment horizontal="right"/>
    </xf>
    <xf numFmtId="182" fontId="12" fillId="0" borderId="5" xfId="0" applyNumberFormat="1" applyFont="1" applyFill="1" applyBorder="1" applyAlignment="1">
      <alignment horizontal="right"/>
    </xf>
    <xf numFmtId="182" fontId="22" fillId="0" borderId="0" xfId="0" applyNumberFormat="1" applyFont="1" applyFill="1" applyBorder="1" applyAlignment="1">
      <alignment horizontal="right"/>
    </xf>
    <xf numFmtId="182" fontId="22" fillId="0" borderId="9" xfId="0" applyNumberFormat="1" applyFont="1" applyFill="1" applyBorder="1" applyAlignment="1">
      <alignment horizontal="right"/>
    </xf>
    <xf numFmtId="182" fontId="12" fillId="0" borderId="51" xfId="0" applyNumberFormat="1" applyFont="1" applyFill="1" applyBorder="1" applyAlignment="1">
      <alignment horizontal="right"/>
    </xf>
    <xf numFmtId="182" fontId="12" fillId="0" borderId="48" xfId="0" applyNumberFormat="1" applyFont="1" applyFill="1" applyBorder="1" applyAlignment="1" applyProtection="1">
      <alignment horizontal="right" wrapText="1"/>
      <protection hidden="1"/>
    </xf>
    <xf numFmtId="182" fontId="12" fillId="0" borderId="11" xfId="0" applyNumberFormat="1" applyFont="1" applyFill="1" applyBorder="1" applyAlignment="1" applyProtection="1">
      <alignment horizontal="right" wrapText="1"/>
      <protection hidden="1"/>
    </xf>
    <xf numFmtId="182" fontId="22" fillId="0" borderId="33" xfId="0" applyNumberFormat="1" applyFont="1" applyFill="1" applyBorder="1" applyAlignment="1" applyProtection="1">
      <alignment horizontal="right"/>
      <protection hidden="1"/>
    </xf>
    <xf numFmtId="182" fontId="22" fillId="0" borderId="9" xfId="0" applyNumberFormat="1" applyFont="1" applyFill="1" applyBorder="1" applyAlignment="1" applyProtection="1">
      <alignment horizontal="right"/>
      <protection hidden="1"/>
    </xf>
    <xf numFmtId="182" fontId="12" fillId="0" borderId="24" xfId="0" applyNumberFormat="1" applyFont="1" applyFill="1" applyBorder="1" applyAlignment="1">
      <alignment horizontal="right"/>
    </xf>
    <xf numFmtId="182" fontId="16" fillId="0" borderId="2" xfId="0" applyNumberFormat="1" applyFont="1" applyFill="1" applyBorder="1" applyAlignment="1" applyProtection="1">
      <alignment shrinkToFit="1"/>
      <protection/>
    </xf>
    <xf numFmtId="0" fontId="9" fillId="0" borderId="0" xfId="0" applyFont="1" applyAlignment="1" applyProtection="1">
      <alignment horizontal="center" wrapText="1" shrinkToFi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showZeros="0" zoomScaleSheetLayoutView="7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2.00390625" style="7" customWidth="1"/>
    <col min="2" max="2" width="79.625" style="7" customWidth="1"/>
    <col min="3" max="3" width="13.75390625" style="7" customWidth="1"/>
    <col min="4" max="4" width="14.125" style="8" customWidth="1"/>
    <col min="5" max="5" width="12.75390625" style="9" customWidth="1"/>
    <col min="6" max="6" width="10.75390625" style="9" customWidth="1"/>
    <col min="7" max="7" width="12.875" style="7" customWidth="1"/>
    <col min="8" max="8" width="12.75390625" style="7" customWidth="1"/>
    <col min="9" max="9" width="11.625" style="7" bestFit="1" customWidth="1"/>
    <col min="10" max="10" width="13.75390625" style="7" customWidth="1"/>
    <col min="11" max="16384" width="9.125" style="7" customWidth="1"/>
  </cols>
  <sheetData>
    <row r="1" spans="1:7" ht="27.75" customHeight="1">
      <c r="A1" s="266" t="s">
        <v>162</v>
      </c>
      <c r="B1" s="266"/>
      <c r="C1" s="266"/>
      <c r="D1" s="266"/>
      <c r="E1" s="266"/>
      <c r="F1" s="266"/>
      <c r="G1" s="266"/>
    </row>
    <row r="2" ht="15" customHeight="1" thickBot="1">
      <c r="G2" s="10"/>
    </row>
    <row r="3" spans="1:7" s="2" customFormat="1" ht="63.75" customHeight="1" thickBot="1">
      <c r="A3" s="5" t="s">
        <v>0</v>
      </c>
      <c r="B3" s="6" t="s">
        <v>1</v>
      </c>
      <c r="C3" s="47" t="s">
        <v>118</v>
      </c>
      <c r="D3" s="3" t="s">
        <v>29</v>
      </c>
      <c r="E3" s="3" t="s">
        <v>34</v>
      </c>
      <c r="F3" s="47" t="s">
        <v>119</v>
      </c>
      <c r="G3" s="48" t="s">
        <v>120</v>
      </c>
    </row>
    <row r="4" spans="1:10" ht="23.25" customHeight="1" thickBot="1">
      <c r="A4" s="12"/>
      <c r="B4" s="15" t="s">
        <v>35</v>
      </c>
      <c r="C4" s="13"/>
      <c r="D4" s="14"/>
      <c r="E4" s="13"/>
      <c r="F4" s="15"/>
      <c r="G4" s="16"/>
      <c r="J4" s="17"/>
    </row>
    <row r="5" spans="1:10" ht="25.5" customHeight="1" thickBot="1">
      <c r="A5" s="67">
        <v>10000000</v>
      </c>
      <c r="B5" s="68" t="s">
        <v>2</v>
      </c>
      <c r="C5" s="69">
        <f>+C6+C9</f>
        <v>316372.3</v>
      </c>
      <c r="D5" s="69">
        <f>+D6+D9</f>
        <v>146300.1</v>
      </c>
      <c r="E5" s="69">
        <f>+E6+E9</f>
        <v>148625.79752</v>
      </c>
      <c r="F5" s="69">
        <f>IF(C5=0,"",$E5/C5*100)</f>
        <v>46.97813225747007</v>
      </c>
      <c r="G5" s="70">
        <f>IF(D5=0,"",$E5/D5*100)</f>
        <v>101.58967596057691</v>
      </c>
      <c r="I5" s="18"/>
      <c r="J5" s="17"/>
    </row>
    <row r="6" spans="1:10" ht="37.5">
      <c r="A6" s="60">
        <v>11000000</v>
      </c>
      <c r="B6" s="50" t="s">
        <v>3</v>
      </c>
      <c r="C6" s="22">
        <f>+C7+C8</f>
        <v>291272.8</v>
      </c>
      <c r="D6" s="22">
        <f>+D7+D8</f>
        <v>134154</v>
      </c>
      <c r="E6" s="22">
        <f>+E7+E8</f>
        <v>136005.52729</v>
      </c>
      <c r="F6" s="22">
        <f aca="true" t="shared" si="0" ref="F6:F46">IF(C6=0,"",$E6/C6*100)</f>
        <v>46.69352143076868</v>
      </c>
      <c r="G6" s="21">
        <f aca="true" t="shared" si="1" ref="G6:G46">IF(D6=0,"",$E6/D6*100)</f>
        <v>101.3801506403089</v>
      </c>
      <c r="J6" s="17"/>
    </row>
    <row r="7" spans="1:10" ht="18.75">
      <c r="A7" s="78">
        <v>11010000</v>
      </c>
      <c r="B7" s="79" t="s">
        <v>130</v>
      </c>
      <c r="C7" s="80">
        <v>287107.3</v>
      </c>
      <c r="D7" s="81">
        <v>131968.7</v>
      </c>
      <c r="E7" s="82">
        <v>134744.70446</v>
      </c>
      <c r="F7" s="80">
        <f t="shared" si="0"/>
        <v>46.931828086572516</v>
      </c>
      <c r="G7" s="83">
        <f t="shared" si="1"/>
        <v>102.10353247398815</v>
      </c>
      <c r="H7" s="18"/>
      <c r="J7" s="17"/>
    </row>
    <row r="8" spans="1:10" ht="18.75">
      <c r="A8" s="78">
        <v>11020000</v>
      </c>
      <c r="B8" s="79" t="s">
        <v>4</v>
      </c>
      <c r="C8" s="80">
        <v>4165.5</v>
      </c>
      <c r="D8" s="81">
        <v>2185.3</v>
      </c>
      <c r="E8" s="82">
        <v>1260.82283</v>
      </c>
      <c r="F8" s="80">
        <f t="shared" si="0"/>
        <v>30.26822302244629</v>
      </c>
      <c r="G8" s="83">
        <f t="shared" si="1"/>
        <v>57.69564041550359</v>
      </c>
      <c r="H8" s="18"/>
      <c r="J8" s="17"/>
    </row>
    <row r="9" spans="1:10" ht="20.25" customHeight="1">
      <c r="A9" s="65">
        <v>13000000</v>
      </c>
      <c r="B9" s="52" t="s">
        <v>73</v>
      </c>
      <c r="C9" s="39">
        <f>SUM(C10:C13)</f>
        <v>25099.5</v>
      </c>
      <c r="D9" s="39">
        <f>SUM(D10:D13)</f>
        <v>12146.099999999999</v>
      </c>
      <c r="E9" s="39">
        <f>SUM(E10:E13)</f>
        <v>12620.270230000002</v>
      </c>
      <c r="F9" s="39">
        <f t="shared" si="0"/>
        <v>50.28096268849978</v>
      </c>
      <c r="G9" s="24">
        <f t="shared" si="1"/>
        <v>103.90388873794882</v>
      </c>
      <c r="J9" s="17"/>
    </row>
    <row r="10" spans="1:10" ht="18.75">
      <c r="A10" s="78">
        <v>13010000</v>
      </c>
      <c r="B10" s="79" t="s">
        <v>40</v>
      </c>
      <c r="C10" s="80">
        <v>11820.5</v>
      </c>
      <c r="D10" s="81">
        <v>6055.4</v>
      </c>
      <c r="E10" s="82">
        <v>6596.07712</v>
      </c>
      <c r="F10" s="80">
        <f aca="true" t="shared" si="2" ref="F10:G13">IF(C10=0,"",$E10/C10*100)</f>
        <v>55.80201446639313</v>
      </c>
      <c r="G10" s="83">
        <f t="shared" si="2"/>
        <v>108.92884235558344</v>
      </c>
      <c r="J10" s="17"/>
    </row>
    <row r="11" spans="1:10" ht="18.75">
      <c r="A11" s="78">
        <v>13020000</v>
      </c>
      <c r="B11" s="79" t="s">
        <v>41</v>
      </c>
      <c r="C11" s="80">
        <v>9098.5</v>
      </c>
      <c r="D11" s="81">
        <v>3942.9</v>
      </c>
      <c r="E11" s="82">
        <v>3718.98362</v>
      </c>
      <c r="F11" s="80">
        <f t="shared" si="2"/>
        <v>40.87468945430566</v>
      </c>
      <c r="G11" s="83">
        <f t="shared" si="2"/>
        <v>94.32102310482132</v>
      </c>
      <c r="J11" s="17"/>
    </row>
    <row r="12" spans="1:10" ht="18.75">
      <c r="A12" s="78">
        <v>13030000</v>
      </c>
      <c r="B12" s="79" t="s">
        <v>42</v>
      </c>
      <c r="C12" s="80">
        <v>4177.5</v>
      </c>
      <c r="D12" s="81">
        <v>2147</v>
      </c>
      <c r="E12" s="82">
        <v>2302.61584</v>
      </c>
      <c r="F12" s="80">
        <f t="shared" si="2"/>
        <v>55.119469539198086</v>
      </c>
      <c r="G12" s="83">
        <f t="shared" si="2"/>
        <v>107.24805961807174</v>
      </c>
      <c r="J12" s="17"/>
    </row>
    <row r="13" spans="1:10" ht="19.5" thickBot="1">
      <c r="A13" s="78">
        <v>13070000</v>
      </c>
      <c r="B13" s="79" t="s">
        <v>43</v>
      </c>
      <c r="C13" s="80">
        <v>3</v>
      </c>
      <c r="D13" s="81">
        <v>0.8</v>
      </c>
      <c r="E13" s="82">
        <v>2.5936500000000002</v>
      </c>
      <c r="F13" s="80">
        <f t="shared" si="2"/>
        <v>86.455</v>
      </c>
      <c r="G13" s="83">
        <f t="shared" si="2"/>
        <v>324.20625</v>
      </c>
      <c r="J13" s="17"/>
    </row>
    <row r="14" spans="1:10" ht="24" customHeight="1" thickBot="1">
      <c r="A14" s="67">
        <v>20000000</v>
      </c>
      <c r="B14" s="68" t="s">
        <v>5</v>
      </c>
      <c r="C14" s="69">
        <f>+C15+C19+C23</f>
        <v>23197</v>
      </c>
      <c r="D14" s="69">
        <f>+D15+D19+D23</f>
        <v>10748.92</v>
      </c>
      <c r="E14" s="69">
        <f>+E15+E19+E23</f>
        <v>8917.89208</v>
      </c>
      <c r="F14" s="71">
        <f t="shared" si="0"/>
        <v>38.444161227744964</v>
      </c>
      <c r="G14" s="70">
        <f t="shared" si="1"/>
        <v>82.96547076357437</v>
      </c>
      <c r="I14" s="18"/>
      <c r="J14" s="17"/>
    </row>
    <row r="15" spans="1:10" ht="18.75">
      <c r="A15" s="59">
        <v>21000000</v>
      </c>
      <c r="B15" s="49" t="s">
        <v>6</v>
      </c>
      <c r="C15" s="22">
        <f>SUM(C16:C18)</f>
        <v>4140</v>
      </c>
      <c r="D15" s="22">
        <f>SUM(D16:D18)</f>
        <v>1756.5</v>
      </c>
      <c r="E15" s="22">
        <f>E18+E16+E17</f>
        <v>288.04374</v>
      </c>
      <c r="F15" s="20">
        <f>IF(C15=0,"",$E15/C15*100)</f>
        <v>6.957578260869565</v>
      </c>
      <c r="G15" s="21">
        <f>IF(D15=0,"",$E15/D15*100)</f>
        <v>16.39873270708796</v>
      </c>
      <c r="J15" s="17"/>
    </row>
    <row r="16" spans="1:10" ht="93.75">
      <c r="A16" s="78">
        <v>21010000</v>
      </c>
      <c r="B16" s="79" t="s">
        <v>142</v>
      </c>
      <c r="C16" s="80">
        <v>140</v>
      </c>
      <c r="D16" s="81">
        <v>56.5</v>
      </c>
      <c r="E16" s="82">
        <v>111.65723</v>
      </c>
      <c r="F16" s="80">
        <f t="shared" si="0"/>
        <v>79.75516428571429</v>
      </c>
      <c r="G16" s="83">
        <f t="shared" si="1"/>
        <v>197.62341592920353</v>
      </c>
      <c r="J16" s="17"/>
    </row>
    <row r="17" spans="1:10" ht="21.75" customHeight="1">
      <c r="A17" s="78">
        <v>21050000</v>
      </c>
      <c r="B17" s="79" t="s">
        <v>74</v>
      </c>
      <c r="C17" s="80">
        <v>4000</v>
      </c>
      <c r="D17" s="81">
        <v>1700</v>
      </c>
      <c r="E17" s="82">
        <v>100.82466000000001</v>
      </c>
      <c r="F17" s="80">
        <f t="shared" si="0"/>
        <v>2.5206165</v>
      </c>
      <c r="G17" s="83">
        <f t="shared" si="1"/>
        <v>5.930862352941177</v>
      </c>
      <c r="J17" s="17"/>
    </row>
    <row r="18" spans="1:10" ht="18.75">
      <c r="A18" s="78">
        <v>21080000</v>
      </c>
      <c r="B18" s="79" t="s">
        <v>131</v>
      </c>
      <c r="C18" s="80">
        <v>0</v>
      </c>
      <c r="D18" s="81">
        <v>0</v>
      </c>
      <c r="E18" s="82">
        <v>75.56185</v>
      </c>
      <c r="F18" s="80">
        <f t="shared" si="0"/>
      </c>
      <c r="G18" s="83">
        <f t="shared" si="1"/>
      </c>
      <c r="J18" s="17"/>
    </row>
    <row r="19" spans="1:10" ht="37.5">
      <c r="A19" s="84">
        <v>22000000</v>
      </c>
      <c r="B19" s="85" t="s">
        <v>71</v>
      </c>
      <c r="C19" s="86">
        <f>SUM(C20:C22)</f>
        <v>18557</v>
      </c>
      <c r="D19" s="87">
        <f>SUM(D20:D22)</f>
        <v>8752.42</v>
      </c>
      <c r="E19" s="88">
        <f>SUM(E20:E22)</f>
        <v>8433.912680000001</v>
      </c>
      <c r="F19" s="86">
        <f t="shared" si="0"/>
        <v>45.44868610227947</v>
      </c>
      <c r="G19" s="89">
        <f t="shared" si="1"/>
        <v>96.36092280763494</v>
      </c>
      <c r="J19" s="17"/>
    </row>
    <row r="20" spans="1:10" ht="18.75">
      <c r="A20" s="78">
        <v>22010000</v>
      </c>
      <c r="B20" s="79" t="s">
        <v>70</v>
      </c>
      <c r="C20" s="80">
        <v>15578.3</v>
      </c>
      <c r="D20" s="81">
        <v>7127.82</v>
      </c>
      <c r="E20" s="82">
        <v>7289.40329</v>
      </c>
      <c r="F20" s="80">
        <f>IF(C20=0,"",$E20/C20*100)</f>
        <v>46.7920330844829</v>
      </c>
      <c r="G20" s="83">
        <f>IF(D20=0,"",$E20/D20*100)</f>
        <v>102.26693841875918</v>
      </c>
      <c r="J20" s="17"/>
    </row>
    <row r="21" spans="1:7" ht="37.5">
      <c r="A21" s="78">
        <v>22080000</v>
      </c>
      <c r="B21" s="79" t="s">
        <v>75</v>
      </c>
      <c r="C21" s="80">
        <v>2932</v>
      </c>
      <c r="D21" s="81">
        <v>1603.9</v>
      </c>
      <c r="E21" s="82">
        <v>1120.1876100000002</v>
      </c>
      <c r="F21" s="80">
        <f t="shared" si="0"/>
        <v>38.20558015006822</v>
      </c>
      <c r="G21" s="83">
        <f t="shared" si="1"/>
        <v>69.84148700043644</v>
      </c>
    </row>
    <row r="22" spans="1:7" ht="37.5">
      <c r="A22" s="78">
        <v>22120000</v>
      </c>
      <c r="B22" s="79" t="s">
        <v>132</v>
      </c>
      <c r="C22" s="80">
        <v>46.7</v>
      </c>
      <c r="D22" s="81">
        <v>20.7</v>
      </c>
      <c r="E22" s="82">
        <v>24.32178</v>
      </c>
      <c r="F22" s="80">
        <f>IF(C22=0,"",$E22/C22*100)</f>
        <v>52.08089935760171</v>
      </c>
      <c r="G22" s="83">
        <f>IF(D22=0,"",$E22/D22*100)</f>
        <v>117.49652173913043</v>
      </c>
    </row>
    <row r="23" spans="1:7" ht="18.75">
      <c r="A23" s="84">
        <v>24000000</v>
      </c>
      <c r="B23" s="85" t="s">
        <v>7</v>
      </c>
      <c r="C23" s="86">
        <f>+C24</f>
        <v>500</v>
      </c>
      <c r="D23" s="86">
        <f>+D24</f>
        <v>240</v>
      </c>
      <c r="E23" s="86">
        <f>+E24</f>
        <v>195.93566</v>
      </c>
      <c r="F23" s="86">
        <f t="shared" si="0"/>
        <v>39.187132000000005</v>
      </c>
      <c r="G23" s="89">
        <f t="shared" si="1"/>
        <v>81.63985833333334</v>
      </c>
    </row>
    <row r="24" spans="1:7" ht="19.5" thickBot="1">
      <c r="A24" s="78" t="s">
        <v>159</v>
      </c>
      <c r="B24" s="79" t="s">
        <v>8</v>
      </c>
      <c r="C24" s="80">
        <v>500</v>
      </c>
      <c r="D24" s="81">
        <v>240</v>
      </c>
      <c r="E24" s="82">
        <v>195.93566</v>
      </c>
      <c r="F24" s="80">
        <f t="shared" si="0"/>
        <v>39.187132000000005</v>
      </c>
      <c r="G24" s="83">
        <f t="shared" si="1"/>
        <v>81.63985833333334</v>
      </c>
    </row>
    <row r="25" spans="1:7" ht="22.5" customHeight="1" thickBot="1">
      <c r="A25" s="67">
        <v>30000000</v>
      </c>
      <c r="B25" s="68" t="s">
        <v>76</v>
      </c>
      <c r="C25" s="69"/>
      <c r="D25" s="69"/>
      <c r="E25" s="69">
        <f>+E26</f>
        <v>0.0585</v>
      </c>
      <c r="F25" s="71">
        <f aca="true" t="shared" si="3" ref="F25:G27">IF(C25=0,"",$E25/C25*100)</f>
      </c>
      <c r="G25" s="70">
        <f t="shared" si="3"/>
      </c>
    </row>
    <row r="26" spans="1:7" ht="19.5" customHeight="1">
      <c r="A26" s="59">
        <v>31000000</v>
      </c>
      <c r="B26" s="49" t="s">
        <v>37</v>
      </c>
      <c r="C26" s="22">
        <f>C27</f>
        <v>0</v>
      </c>
      <c r="D26" s="22">
        <f>D27</f>
        <v>0</v>
      </c>
      <c r="E26" s="22">
        <f>E27</f>
        <v>0.0585</v>
      </c>
      <c r="F26" s="22">
        <f t="shared" si="3"/>
      </c>
      <c r="G26" s="21">
        <f t="shared" si="3"/>
      </c>
    </row>
    <row r="27" spans="1:7" ht="38.25" thickBot="1">
      <c r="A27" s="62">
        <v>31020000</v>
      </c>
      <c r="B27" s="53" t="s">
        <v>38</v>
      </c>
      <c r="C27" s="25">
        <v>0</v>
      </c>
      <c r="D27" s="25">
        <v>0</v>
      </c>
      <c r="E27" s="25">
        <v>0.0585</v>
      </c>
      <c r="F27" s="26">
        <f t="shared" si="3"/>
      </c>
      <c r="G27" s="27">
        <f t="shared" si="3"/>
      </c>
    </row>
    <row r="28" spans="1:9" s="76" customFormat="1" ht="26.25" customHeight="1" thickBot="1">
      <c r="A28" s="72"/>
      <c r="B28" s="73" t="s">
        <v>147</v>
      </c>
      <c r="C28" s="74">
        <f>C5+C14</f>
        <v>339569.3</v>
      </c>
      <c r="D28" s="74">
        <f>D5+D14</f>
        <v>157049.02000000002</v>
      </c>
      <c r="E28" s="74">
        <f>E5+E14+E25</f>
        <v>157543.7481</v>
      </c>
      <c r="F28" s="74">
        <f t="shared" si="0"/>
        <v>46.39516826167737</v>
      </c>
      <c r="G28" s="75">
        <f t="shared" si="1"/>
        <v>100.31501508255192</v>
      </c>
      <c r="I28" s="77"/>
    </row>
    <row r="29" spans="1:10" ht="26.25" customHeight="1" thickBot="1">
      <c r="A29" s="63">
        <v>40000000</v>
      </c>
      <c r="B29" s="54" t="s">
        <v>9</v>
      </c>
      <c r="C29" s="28">
        <f>C30+C33</f>
        <v>1767073.1999999997</v>
      </c>
      <c r="D29" s="28">
        <f>D30+D33</f>
        <v>894945.674</v>
      </c>
      <c r="E29" s="28">
        <f>E30+E33</f>
        <v>830914.6460200002</v>
      </c>
      <c r="F29" s="28">
        <f t="shared" si="0"/>
        <v>47.02208408910284</v>
      </c>
      <c r="G29" s="29">
        <f t="shared" si="1"/>
        <v>92.84526090909964</v>
      </c>
      <c r="H29" s="18"/>
      <c r="I29" s="18"/>
      <c r="J29" s="18"/>
    </row>
    <row r="30" spans="1:7" ht="24" customHeight="1" thickBot="1">
      <c r="A30" s="63">
        <v>41020000</v>
      </c>
      <c r="B30" s="57" t="s">
        <v>10</v>
      </c>
      <c r="C30" s="30">
        <f>SUM(C31:C32)</f>
        <v>587317.1</v>
      </c>
      <c r="D30" s="30">
        <f>SUM(D31:D32)</f>
        <v>297375.1</v>
      </c>
      <c r="E30" s="30">
        <f>SUM(E31:E32)</f>
        <v>270469.83762999997</v>
      </c>
      <c r="F30" s="30">
        <f t="shared" si="0"/>
        <v>46.05175596453772</v>
      </c>
      <c r="G30" s="31">
        <f t="shared" si="1"/>
        <v>90.9524158646773</v>
      </c>
    </row>
    <row r="31" spans="1:8" ht="19.5" customHeight="1">
      <c r="A31" s="59">
        <v>41020100</v>
      </c>
      <c r="B31" s="49" t="s">
        <v>77</v>
      </c>
      <c r="C31" s="19">
        <v>560306.6</v>
      </c>
      <c r="D31" s="32">
        <v>288371.5</v>
      </c>
      <c r="E31" s="19">
        <v>261466.23763</v>
      </c>
      <c r="F31" s="22">
        <f t="shared" si="0"/>
        <v>46.664850571098036</v>
      </c>
      <c r="G31" s="21">
        <f t="shared" si="1"/>
        <v>90.6699301525983</v>
      </c>
      <c r="H31" s="33"/>
    </row>
    <row r="32" spans="1:7" ht="38.25" thickBot="1">
      <c r="A32" s="61">
        <v>41020600</v>
      </c>
      <c r="B32" s="49" t="s">
        <v>39</v>
      </c>
      <c r="C32" s="19">
        <v>27010.5</v>
      </c>
      <c r="D32" s="34">
        <v>9003.6</v>
      </c>
      <c r="E32" s="19">
        <v>9003.6</v>
      </c>
      <c r="F32" s="22">
        <f t="shared" si="0"/>
        <v>33.33370355972677</v>
      </c>
      <c r="G32" s="21">
        <f t="shared" si="1"/>
        <v>100</v>
      </c>
    </row>
    <row r="33" spans="1:8" ht="25.5" customHeight="1" thickBot="1">
      <c r="A33" s="63">
        <v>41030000</v>
      </c>
      <c r="B33" s="57" t="s">
        <v>11</v>
      </c>
      <c r="C33" s="265">
        <f>SUM(C34:C45)</f>
        <v>1179756.0999999999</v>
      </c>
      <c r="D33" s="30">
        <f>SUM(D34:D45)</f>
        <v>597570.574</v>
      </c>
      <c r="E33" s="30">
        <f>SUM(E34:E45)</f>
        <v>560444.8083900003</v>
      </c>
      <c r="F33" s="30">
        <f t="shared" si="0"/>
        <v>47.505141816177115</v>
      </c>
      <c r="G33" s="31">
        <f t="shared" si="1"/>
        <v>93.78721656900065</v>
      </c>
      <c r="H33" s="18"/>
    </row>
    <row r="34" spans="1:8" ht="39" customHeight="1">
      <c r="A34" s="64">
        <v>41030300</v>
      </c>
      <c r="B34" s="58" t="s">
        <v>134</v>
      </c>
      <c r="C34" s="35">
        <v>900</v>
      </c>
      <c r="D34" s="35">
        <v>470</v>
      </c>
      <c r="E34" s="35">
        <v>464.1366</v>
      </c>
      <c r="F34" s="36">
        <f t="shared" si="0"/>
        <v>51.57073333333333</v>
      </c>
      <c r="G34" s="37">
        <f t="shared" si="1"/>
        <v>98.75246808510639</v>
      </c>
      <c r="H34" s="38"/>
    </row>
    <row r="35" spans="1:8" ht="57" customHeight="1">
      <c r="A35" s="59">
        <v>41030600</v>
      </c>
      <c r="B35" s="49" t="s">
        <v>133</v>
      </c>
      <c r="C35" s="19">
        <v>850951.4</v>
      </c>
      <c r="D35" s="19">
        <v>423298.2</v>
      </c>
      <c r="E35" s="19">
        <v>403818.21436000004</v>
      </c>
      <c r="F35" s="22">
        <f t="shared" si="0"/>
        <v>47.45490921808226</v>
      </c>
      <c r="G35" s="21">
        <f t="shared" si="1"/>
        <v>95.39804666308528</v>
      </c>
      <c r="H35" s="18"/>
    </row>
    <row r="36" spans="1:7" ht="94.5" customHeight="1">
      <c r="A36" s="59">
        <v>41030800</v>
      </c>
      <c r="B36" s="51" t="s">
        <v>135</v>
      </c>
      <c r="C36" s="23">
        <v>193620.8</v>
      </c>
      <c r="D36" s="23">
        <v>113995.6</v>
      </c>
      <c r="E36" s="23">
        <v>99479.00190999999</v>
      </c>
      <c r="F36" s="39">
        <f t="shared" si="0"/>
        <v>51.37826199974383</v>
      </c>
      <c r="G36" s="24">
        <f t="shared" si="1"/>
        <v>87.26565052510797</v>
      </c>
    </row>
    <row r="37" spans="1:8" ht="216" customHeight="1">
      <c r="A37" s="59">
        <v>41030900</v>
      </c>
      <c r="B37" s="49" t="s">
        <v>78</v>
      </c>
      <c r="C37" s="19">
        <v>47836.2</v>
      </c>
      <c r="D37" s="19">
        <v>23918.4</v>
      </c>
      <c r="E37" s="19">
        <v>21792.998600000003</v>
      </c>
      <c r="F37" s="22">
        <f t="shared" si="0"/>
        <v>45.55754554082474</v>
      </c>
      <c r="G37" s="21">
        <f t="shared" si="1"/>
        <v>91.11394825740852</v>
      </c>
      <c r="H37" s="38"/>
    </row>
    <row r="38" spans="1:8" ht="57" customHeight="1">
      <c r="A38" s="61">
        <v>41031000</v>
      </c>
      <c r="B38" s="51" t="s">
        <v>136</v>
      </c>
      <c r="C38" s="23">
        <v>36653.2</v>
      </c>
      <c r="D38" s="23">
        <v>11527.6</v>
      </c>
      <c r="E38" s="23">
        <v>11527.6</v>
      </c>
      <c r="F38" s="39">
        <f t="shared" si="0"/>
        <v>31.45045998712255</v>
      </c>
      <c r="G38" s="24">
        <f t="shared" si="1"/>
        <v>100</v>
      </c>
      <c r="H38" s="38"/>
    </row>
    <row r="39" spans="1:8" ht="56.25">
      <c r="A39" s="61">
        <v>41032600</v>
      </c>
      <c r="B39" s="51" t="s">
        <v>116</v>
      </c>
      <c r="C39" s="23">
        <v>7707.3</v>
      </c>
      <c r="D39" s="23">
        <v>2790.4</v>
      </c>
      <c r="E39" s="23">
        <v>2790.4</v>
      </c>
      <c r="F39" s="39">
        <f aca="true" t="shared" si="4" ref="F39:F44">IF(C39=0,"",$E39/C39*100)</f>
        <v>36.204637162170926</v>
      </c>
      <c r="G39" s="24">
        <f aca="true" t="shared" si="5" ref="G39:G44">IF(D39=0,"",$E39/D39*100)</f>
        <v>100</v>
      </c>
      <c r="H39" s="38"/>
    </row>
    <row r="40" spans="1:8" ht="56.25">
      <c r="A40" s="61">
        <v>41033700</v>
      </c>
      <c r="B40" s="51" t="s">
        <v>146</v>
      </c>
      <c r="C40" s="23">
        <v>4770.7</v>
      </c>
      <c r="D40" s="23">
        <v>1727.3</v>
      </c>
      <c r="E40" s="23">
        <v>1727.3</v>
      </c>
      <c r="F40" s="39">
        <f t="shared" si="4"/>
        <v>36.20642672983001</v>
      </c>
      <c r="G40" s="24">
        <f t="shared" si="5"/>
        <v>100</v>
      </c>
      <c r="H40" s="38"/>
    </row>
    <row r="41" spans="1:8" ht="56.25">
      <c r="A41" s="61" t="s">
        <v>121</v>
      </c>
      <c r="B41" s="51" t="s">
        <v>122</v>
      </c>
      <c r="C41" s="23">
        <v>3886.3</v>
      </c>
      <c r="D41" s="23">
        <v>1407</v>
      </c>
      <c r="E41" s="23">
        <v>1407</v>
      </c>
      <c r="F41" s="39">
        <f t="shared" si="4"/>
        <v>36.20410158762834</v>
      </c>
      <c r="G41" s="24">
        <f t="shared" si="5"/>
        <v>100</v>
      </c>
      <c r="H41" s="38"/>
    </row>
    <row r="42" spans="1:7" ht="37.5">
      <c r="A42" s="65">
        <v>41035200</v>
      </c>
      <c r="B42" s="51" t="s">
        <v>137</v>
      </c>
      <c r="C42" s="23">
        <v>2507.2</v>
      </c>
      <c r="D42" s="19">
        <v>1320.874</v>
      </c>
      <c r="E42" s="23">
        <v>1265.984</v>
      </c>
      <c r="F42" s="39">
        <f t="shared" si="4"/>
        <v>50.49393746011487</v>
      </c>
      <c r="G42" s="24">
        <f t="shared" si="5"/>
        <v>95.84441816554795</v>
      </c>
    </row>
    <row r="43" spans="1:7" ht="76.5" customHeight="1">
      <c r="A43" s="65">
        <v>41035500</v>
      </c>
      <c r="B43" s="51" t="s">
        <v>138</v>
      </c>
      <c r="C43" s="23">
        <v>15000</v>
      </c>
      <c r="D43" s="19">
        <v>9305</v>
      </c>
      <c r="E43" s="23">
        <v>9305</v>
      </c>
      <c r="F43" s="39">
        <f t="shared" si="4"/>
        <v>62.03333333333333</v>
      </c>
      <c r="G43" s="24">
        <f t="shared" si="5"/>
        <v>100</v>
      </c>
    </row>
    <row r="44" spans="1:7" ht="112.5">
      <c r="A44" s="65">
        <v>41035800</v>
      </c>
      <c r="B44" s="51" t="s">
        <v>139</v>
      </c>
      <c r="C44" s="23">
        <v>15690</v>
      </c>
      <c r="D44" s="19">
        <v>7577.2</v>
      </c>
      <c r="E44" s="23">
        <v>6634.17292</v>
      </c>
      <c r="F44" s="39">
        <f t="shared" si="4"/>
        <v>42.28281019757807</v>
      </c>
      <c r="G44" s="24">
        <f t="shared" si="5"/>
        <v>87.55441218392018</v>
      </c>
    </row>
    <row r="45" spans="1:7" ht="54.75" customHeight="1" thickBot="1">
      <c r="A45" s="65">
        <v>41037000</v>
      </c>
      <c r="B45" s="53" t="s">
        <v>158</v>
      </c>
      <c r="C45" s="25">
        <v>233</v>
      </c>
      <c r="D45" s="25">
        <v>233</v>
      </c>
      <c r="E45" s="25">
        <v>233</v>
      </c>
      <c r="F45" s="155">
        <f>IF(C45=0,"",$E45/C45*100)</f>
        <v>100</v>
      </c>
      <c r="G45" s="156">
        <f>IF(D45=0,"",$E45/D45*100)</f>
        <v>100</v>
      </c>
    </row>
    <row r="46" spans="1:9" s="76" customFormat="1" ht="29.25" customHeight="1" thickBot="1">
      <c r="A46" s="157"/>
      <c r="B46" s="73" t="s">
        <v>20</v>
      </c>
      <c r="C46" s="74">
        <f>C28+C29</f>
        <v>2106642.4999999995</v>
      </c>
      <c r="D46" s="74">
        <f>D28+D29</f>
        <v>1051994.6940000001</v>
      </c>
      <c r="E46" s="74">
        <f>E28+E29</f>
        <v>988458.3941200002</v>
      </c>
      <c r="F46" s="74">
        <f t="shared" si="0"/>
        <v>46.921031647277616</v>
      </c>
      <c r="G46" s="75">
        <f t="shared" si="1"/>
        <v>93.96039730595828</v>
      </c>
      <c r="I46" s="77"/>
    </row>
    <row r="47" spans="1:7" s="185" customFormat="1" ht="27" customHeight="1" thickBot="1">
      <c r="A47" s="105"/>
      <c r="B47" s="11" t="s">
        <v>51</v>
      </c>
      <c r="C47" s="106"/>
      <c r="D47" s="107" t="s">
        <v>27</v>
      </c>
      <c r="E47" s="108"/>
      <c r="F47" s="109"/>
      <c r="G47" s="184"/>
    </row>
    <row r="48" spans="1:9" s="104" customFormat="1" ht="18.75">
      <c r="A48" s="164">
        <v>10000</v>
      </c>
      <c r="B48" s="175" t="s">
        <v>55</v>
      </c>
      <c r="C48" s="110">
        <v>7670.7</v>
      </c>
      <c r="D48" s="110">
        <v>3947.12</v>
      </c>
      <c r="E48" s="111">
        <v>3394.8614900000002</v>
      </c>
      <c r="F48" s="111">
        <f>IF(C48=0,"",IF(($E48/C48*100)&gt;=200,"В/100",$E48/C48*100))</f>
        <v>44.25751874014106</v>
      </c>
      <c r="G48" s="112">
        <f>IF(D48=0,"",IF((E48/D48*100)&gt;=200,"В/100",E48/D48*100))</f>
        <v>86.00857055270679</v>
      </c>
      <c r="I48" s="113"/>
    </row>
    <row r="49" spans="1:9" s="104" customFormat="1" ht="18.75">
      <c r="A49" s="165">
        <v>70000</v>
      </c>
      <c r="B49" s="176" t="s">
        <v>56</v>
      </c>
      <c r="C49" s="114">
        <v>306217.376</v>
      </c>
      <c r="D49" s="114">
        <v>166388.45402</v>
      </c>
      <c r="E49" s="97">
        <v>155097.81234</v>
      </c>
      <c r="F49" s="97">
        <f>IF(C49=0,"",IF(($E49/C49*100)&gt;=200,"В/100",$E49/C49*100))</f>
        <v>50.6495791865188</v>
      </c>
      <c r="G49" s="98">
        <f>IF(D49=0,"",IF((E49/D49*100)&gt;=200,"В/100",E49/D49*100))</f>
        <v>93.21428776623956</v>
      </c>
      <c r="I49" s="113"/>
    </row>
    <row r="50" spans="1:9" s="104" customFormat="1" ht="18.75">
      <c r="A50" s="165">
        <v>80000</v>
      </c>
      <c r="B50" s="176" t="s">
        <v>57</v>
      </c>
      <c r="C50" s="114">
        <v>402206.257</v>
      </c>
      <c r="D50" s="114">
        <v>212918.023</v>
      </c>
      <c r="E50" s="97">
        <v>175161.18563</v>
      </c>
      <c r="F50" s="97">
        <f>IF(C50=0,"",IF(($E50/C50*100)&gt;=200,"В/100",$E50/C50*100))</f>
        <v>43.55008968197131</v>
      </c>
      <c r="G50" s="98">
        <f>IF(D50=0,"",IF((E50/D50*100)&gt;=200,"В/100",E50/D50*100))</f>
        <v>82.26696038315178</v>
      </c>
      <c r="I50" s="113"/>
    </row>
    <row r="51" spans="1:9" s="104" customFormat="1" ht="18.75">
      <c r="A51" s="166">
        <v>90000</v>
      </c>
      <c r="B51" s="161" t="s">
        <v>58</v>
      </c>
      <c r="C51" s="115">
        <v>91060.724</v>
      </c>
      <c r="D51" s="45">
        <v>54510.795</v>
      </c>
      <c r="E51" s="45">
        <v>48656.63932</v>
      </c>
      <c r="F51" s="45">
        <f>IF(C51=0,"",IF(($E51/C51*100)&gt;=200,"В/100",$E51/C51*100))</f>
        <v>53.433178633633524</v>
      </c>
      <c r="G51" s="94">
        <f>IF(D51=0,"",IF((E51/D51*100)&gt;=200,"В/100",E51/D51*100))</f>
        <v>89.26055714285583</v>
      </c>
      <c r="H51" s="113"/>
      <c r="I51" s="113"/>
    </row>
    <row r="52" spans="1:9" s="104" customFormat="1" ht="18.75">
      <c r="A52" s="165">
        <v>110000</v>
      </c>
      <c r="B52" s="177" t="s">
        <v>59</v>
      </c>
      <c r="C52" s="115">
        <v>56680.58238</v>
      </c>
      <c r="D52" s="115">
        <v>37924.513770000005</v>
      </c>
      <c r="E52" s="45">
        <v>33899.22918</v>
      </c>
      <c r="F52" s="45">
        <f aca="true" t="shared" si="6" ref="F52:F61">IF(C52=0,"",IF(($E52/C52*100)&gt;=200,"В/100",$E52/C52*100))</f>
        <v>59.807482133354895</v>
      </c>
      <c r="G52" s="94">
        <f aca="true" t="shared" si="7" ref="G52:G68">IF(D52=0,"",IF((E52/D52*100)&gt;=200,"В/100",E52/D52*100))</f>
        <v>89.38606144191574</v>
      </c>
      <c r="H52" s="116"/>
      <c r="I52" s="113"/>
    </row>
    <row r="53" spans="1:9" s="104" customFormat="1" ht="18.75">
      <c r="A53" s="165">
        <v>120000</v>
      </c>
      <c r="B53" s="177" t="s">
        <v>60</v>
      </c>
      <c r="C53" s="114">
        <v>1857.2</v>
      </c>
      <c r="D53" s="114">
        <v>989.158</v>
      </c>
      <c r="E53" s="97">
        <v>777.26914</v>
      </c>
      <c r="F53" s="97">
        <f t="shared" si="6"/>
        <v>41.851665948740035</v>
      </c>
      <c r="G53" s="98">
        <f t="shared" si="7"/>
        <v>78.57886606588633</v>
      </c>
      <c r="I53" s="113"/>
    </row>
    <row r="54" spans="1:9" s="104" customFormat="1" ht="18.75">
      <c r="A54" s="166">
        <v>130000</v>
      </c>
      <c r="B54" s="161" t="s">
        <v>61</v>
      </c>
      <c r="C54" s="115">
        <v>16927.424</v>
      </c>
      <c r="D54" s="115">
        <v>8966.600410000001</v>
      </c>
      <c r="E54" s="45">
        <v>7807.36313</v>
      </c>
      <c r="F54" s="45">
        <f t="shared" si="6"/>
        <v>46.12257086488765</v>
      </c>
      <c r="G54" s="94">
        <f t="shared" si="7"/>
        <v>87.07160766629947</v>
      </c>
      <c r="I54" s="113"/>
    </row>
    <row r="55" spans="1:9" s="104" customFormat="1" ht="18.75">
      <c r="A55" s="166">
        <v>150000</v>
      </c>
      <c r="B55" s="161" t="s">
        <v>62</v>
      </c>
      <c r="C55" s="115">
        <v>138</v>
      </c>
      <c r="D55" s="115">
        <v>103.4</v>
      </c>
      <c r="E55" s="45">
        <f>75.456+0.02</f>
        <v>75.476</v>
      </c>
      <c r="F55" s="45">
        <f t="shared" si="6"/>
        <v>54.69275362318841</v>
      </c>
      <c r="G55" s="94">
        <f t="shared" si="7"/>
        <v>72.99419729206963</v>
      </c>
      <c r="I55" s="113"/>
    </row>
    <row r="56" spans="1:9" s="104" customFormat="1" ht="18.75" customHeight="1">
      <c r="A56" s="166">
        <v>160000</v>
      </c>
      <c r="B56" s="161" t="s">
        <v>161</v>
      </c>
      <c r="C56" s="117">
        <v>20.3</v>
      </c>
      <c r="D56" s="117">
        <v>20.3</v>
      </c>
      <c r="E56" s="118">
        <v>19.72535</v>
      </c>
      <c r="F56" s="45">
        <f>IF(C56=0,"",IF(($E56/C56*100)&gt;=200,"В/100",$E56/C56*100))</f>
        <v>97.16921182266009</v>
      </c>
      <c r="G56" s="94">
        <f>IF(D56=0,"",IF((E56/D56*100)&gt;=200,"В/100",E56/D56*100))</f>
        <v>97.16921182266009</v>
      </c>
      <c r="I56" s="113"/>
    </row>
    <row r="57" spans="1:9" s="104" customFormat="1" ht="18.75">
      <c r="A57" s="167">
        <v>180000</v>
      </c>
      <c r="B57" s="161" t="s">
        <v>63</v>
      </c>
      <c r="C57" s="117">
        <v>3483</v>
      </c>
      <c r="D57" s="117">
        <v>1930.8</v>
      </c>
      <c r="E57" s="118">
        <v>630.29515</v>
      </c>
      <c r="F57" s="45">
        <f>IF(C57=0,"",IF(($E57/C57*100)&gt;=200,"В/100",$E57/C57*100))</f>
        <v>18.096329313809935</v>
      </c>
      <c r="G57" s="94">
        <f>IF(D57=0,"",IF((E57/D57*100)&gt;=200,"В/100",E57/D57*100))</f>
        <v>32.64424849803191</v>
      </c>
      <c r="H57" s="120"/>
      <c r="I57" s="113"/>
    </row>
    <row r="58" spans="1:9" s="104" customFormat="1" ht="37.5">
      <c r="A58" s="168">
        <v>210000</v>
      </c>
      <c r="B58" s="162" t="s">
        <v>89</v>
      </c>
      <c r="C58" s="121">
        <v>2057.3</v>
      </c>
      <c r="D58" s="121">
        <v>1040.6</v>
      </c>
      <c r="E58" s="42">
        <v>965.32065</v>
      </c>
      <c r="F58" s="42">
        <f t="shared" si="6"/>
        <v>46.92172507655665</v>
      </c>
      <c r="G58" s="43">
        <f t="shared" si="7"/>
        <v>92.76577455314242</v>
      </c>
      <c r="I58" s="113"/>
    </row>
    <row r="59" spans="1:7" s="104" customFormat="1" ht="18.75">
      <c r="A59" s="166">
        <v>250000</v>
      </c>
      <c r="B59" s="161" t="s">
        <v>64</v>
      </c>
      <c r="C59" s="45">
        <f>+C60+C61+C62</f>
        <v>2854.1877499999996</v>
      </c>
      <c r="D59" s="45">
        <f>+D60+D61+D62</f>
        <v>1716.1847500000001</v>
      </c>
      <c r="E59" s="45">
        <f>+E60+E61+E62</f>
        <v>934.67039</v>
      </c>
      <c r="F59" s="45">
        <f t="shared" si="6"/>
        <v>32.74733380801596</v>
      </c>
      <c r="G59" s="94">
        <f t="shared" si="7"/>
        <v>54.462107882033095</v>
      </c>
    </row>
    <row r="60" spans="1:7" s="104" customFormat="1" ht="18.75">
      <c r="A60" s="169">
        <v>250102</v>
      </c>
      <c r="B60" s="177" t="s">
        <v>14</v>
      </c>
      <c r="C60" s="114">
        <v>500</v>
      </c>
      <c r="D60" s="122">
        <v>242</v>
      </c>
      <c r="E60" s="123">
        <v>0</v>
      </c>
      <c r="F60" s="40">
        <f t="shared" si="6"/>
        <v>0</v>
      </c>
      <c r="G60" s="41">
        <f t="shared" si="7"/>
        <v>0</v>
      </c>
    </row>
    <row r="61" spans="1:8" s="104" customFormat="1" ht="18.75">
      <c r="A61" s="169">
        <v>250404</v>
      </c>
      <c r="B61" s="178" t="s">
        <v>30</v>
      </c>
      <c r="C61" s="122">
        <v>2325.98775</v>
      </c>
      <c r="D61" s="122">
        <v>1459.78475</v>
      </c>
      <c r="E61" s="40">
        <v>934.67039</v>
      </c>
      <c r="F61" s="40">
        <f t="shared" si="6"/>
        <v>40.18380535323112</v>
      </c>
      <c r="G61" s="41">
        <f t="shared" si="7"/>
        <v>64.02795960157825</v>
      </c>
      <c r="H61" s="116"/>
    </row>
    <row r="62" spans="1:7" s="104" customFormat="1" ht="57" thickBot="1">
      <c r="A62" s="169">
        <v>250913</v>
      </c>
      <c r="B62" s="178" t="s">
        <v>19</v>
      </c>
      <c r="C62" s="122">
        <v>28.2</v>
      </c>
      <c r="D62" s="122">
        <v>14.4</v>
      </c>
      <c r="E62" s="40">
        <v>0</v>
      </c>
      <c r="F62" s="40">
        <f>IF(C62=0,"",IF(($E62/C62*100)&gt;=200,"В/100",$E62/C62*100))</f>
        <v>0</v>
      </c>
      <c r="G62" s="41">
        <f>IF(D62=0,"",IF((E62/D62*100)&gt;=200,"В/100",E62/D62*100))</f>
        <v>0</v>
      </c>
    </row>
    <row r="63" spans="1:9" s="190" customFormat="1" ht="27.75" customHeight="1" thickBot="1">
      <c r="A63" s="186"/>
      <c r="B63" s="187" t="s">
        <v>148</v>
      </c>
      <c r="C63" s="102">
        <f>SUM(C48:C59)</f>
        <v>891173.0511300002</v>
      </c>
      <c r="D63" s="102">
        <f>SUM(D48:D59)</f>
        <v>490455.94895</v>
      </c>
      <c r="E63" s="102">
        <f>SUM(E48:E59)</f>
        <v>427419.8477700001</v>
      </c>
      <c r="F63" s="102">
        <f aca="true" t="shared" si="8" ref="F63:F68">IF(C63=0,"",IF(($E63/C63*100)&gt;=200,"В/100",$E63/C63*100))</f>
        <v>47.961487079084726</v>
      </c>
      <c r="G63" s="103">
        <f t="shared" si="7"/>
        <v>87.14744895745446</v>
      </c>
      <c r="H63" s="188"/>
      <c r="I63" s="189"/>
    </row>
    <row r="64" spans="1:7" s="104" customFormat="1" ht="21.75" customHeight="1">
      <c r="A64" s="170"/>
      <c r="B64" s="179" t="s">
        <v>31</v>
      </c>
      <c r="C64" s="124">
        <f>SUM(C66:C67)</f>
        <v>1165242.5</v>
      </c>
      <c r="D64" s="124">
        <f>SUM(D66:D67)</f>
        <v>589553.6</v>
      </c>
      <c r="E64" s="125">
        <f>SUM(E66:E67)</f>
        <v>551079.7877900001</v>
      </c>
      <c r="F64" s="125">
        <f>IF(C64=0,"",IF(($E64/C64*100)&gt;=200,"В/100",$E64/C64*100))</f>
        <v>47.29314179580646</v>
      </c>
      <c r="G64" s="126">
        <f>IF(D64=0,"",IF((E64/D64*100)&gt;=200,"В/100",E64/D64*100))</f>
        <v>93.47407730018104</v>
      </c>
    </row>
    <row r="65" spans="1:7" s="104" customFormat="1" ht="18.75">
      <c r="A65" s="170"/>
      <c r="B65" s="179" t="s">
        <v>32</v>
      </c>
      <c r="C65" s="127"/>
      <c r="D65" s="127">
        <v>0</v>
      </c>
      <c r="E65" s="128"/>
      <c r="F65" s="128"/>
      <c r="G65" s="126">
        <f>IF(D67=0,"",IF((E65/D67*100)&gt;=200,"В/100",E65/D67*100))</f>
        <v>0</v>
      </c>
    </row>
    <row r="66" spans="1:8" s="104" customFormat="1" ht="18.75">
      <c r="A66" s="170"/>
      <c r="B66" s="179" t="s">
        <v>68</v>
      </c>
      <c r="C66" s="124">
        <v>20257.9</v>
      </c>
      <c r="D66" s="124">
        <v>9003.6</v>
      </c>
      <c r="E66" s="125">
        <v>9003.6</v>
      </c>
      <c r="F66" s="125">
        <f t="shared" si="8"/>
        <v>44.44488323073961</v>
      </c>
      <c r="G66" s="126">
        <f>IF(D66=0,"",IF((E66/D66*100)&gt;=200,"В/100",E66/D66*100))</f>
        <v>100</v>
      </c>
      <c r="H66" s="113"/>
    </row>
    <row r="67" spans="1:9" s="104" customFormat="1" ht="18.75">
      <c r="A67" s="170"/>
      <c r="B67" s="179" t="s">
        <v>33</v>
      </c>
      <c r="C67" s="124">
        <v>1144984.6</v>
      </c>
      <c r="D67" s="124">
        <v>580550</v>
      </c>
      <c r="E67" s="125">
        <v>542076.1877900001</v>
      </c>
      <c r="F67" s="125">
        <f t="shared" si="8"/>
        <v>47.34353525715543</v>
      </c>
      <c r="G67" s="126">
        <f t="shared" si="7"/>
        <v>93.3728684506072</v>
      </c>
      <c r="H67" s="113"/>
      <c r="I67" s="113"/>
    </row>
    <row r="68" spans="1:9" s="104" customFormat="1" ht="37.5" customHeight="1">
      <c r="A68" s="170">
        <v>250323</v>
      </c>
      <c r="B68" s="179" t="s">
        <v>72</v>
      </c>
      <c r="C68" s="124">
        <v>274.2</v>
      </c>
      <c r="D68" s="124">
        <v>68.55</v>
      </c>
      <c r="E68" s="125">
        <v>0</v>
      </c>
      <c r="F68" s="125">
        <f t="shared" si="8"/>
        <v>0</v>
      </c>
      <c r="G68" s="126">
        <f t="shared" si="7"/>
        <v>0</v>
      </c>
      <c r="H68" s="113"/>
      <c r="I68" s="113"/>
    </row>
    <row r="69" spans="1:9" s="104" customFormat="1" ht="20.25" customHeight="1" thickBot="1">
      <c r="A69" s="170">
        <v>250380</v>
      </c>
      <c r="B69" s="179" t="s">
        <v>129</v>
      </c>
      <c r="C69" s="124">
        <v>31159.8</v>
      </c>
      <c r="D69" s="124">
        <v>16079.668</v>
      </c>
      <c r="E69" s="125">
        <v>15602.83634</v>
      </c>
      <c r="F69" s="125">
        <f>IF(C69=0,"",IF(($E69/C69*100)&gt;=200,"В/100",$E69/C69*100))</f>
        <v>50.07360875230265</v>
      </c>
      <c r="G69" s="126">
        <f>IF(D69=0,"",IF((E69/D69*100)&gt;=200,"В/100",E69/D69*100))</f>
        <v>97.03456775351333</v>
      </c>
      <c r="H69" s="113"/>
      <c r="I69" s="113"/>
    </row>
    <row r="70" spans="1:9" s="190" customFormat="1" ht="29.25" customHeight="1" thickBot="1">
      <c r="A70" s="191"/>
      <c r="B70" s="192" t="s">
        <v>149</v>
      </c>
      <c r="C70" s="193">
        <f>C63+C64+C68+C69</f>
        <v>2087849.55113</v>
      </c>
      <c r="D70" s="193">
        <f>D63+D64+D68+D69</f>
        <v>1096157.76695</v>
      </c>
      <c r="E70" s="193">
        <f>E63+E64+E68+E69</f>
        <v>994102.4719000002</v>
      </c>
      <c r="F70" s="193">
        <f>IF(C70=0,"",IF(($E70/C70*100)&gt;=200,"В/100",$E70/C70*100))</f>
        <v>47.61370240312409</v>
      </c>
      <c r="G70" s="103">
        <f>IF(D70=0,"",IF((E70/D70*100)&gt;=200,"В/100",E70/D70*100))</f>
        <v>90.68972568301339</v>
      </c>
      <c r="H70" s="194"/>
      <c r="I70" s="194"/>
    </row>
    <row r="71" spans="1:9" s="190" customFormat="1" ht="29.25" customHeight="1" thickBot="1">
      <c r="A71" s="195"/>
      <c r="B71" s="11" t="s">
        <v>53</v>
      </c>
      <c r="C71" s="241"/>
      <c r="D71" s="130" t="s">
        <v>27</v>
      </c>
      <c r="E71" s="130"/>
      <c r="F71" s="130"/>
      <c r="G71" s="196"/>
      <c r="H71" s="194"/>
      <c r="I71" s="194"/>
    </row>
    <row r="72" spans="1:7" s="104" customFormat="1" ht="37.5">
      <c r="A72" s="171" t="s">
        <v>16</v>
      </c>
      <c r="B72" s="180" t="s">
        <v>21</v>
      </c>
      <c r="C72" s="242">
        <v>471.8</v>
      </c>
      <c r="D72" s="242">
        <v>227.6</v>
      </c>
      <c r="E72" s="131">
        <v>0</v>
      </c>
      <c r="F72" s="131">
        <f>IF(C72=0,"",IF(($E72/C72*100)&gt;=200,"В/100",$E72/C72*100))</f>
        <v>0</v>
      </c>
      <c r="G72" s="132">
        <f>IF(D72=0,"",IF((E72/D72*100)&gt;=200,"В/100",E72/D72*100))</f>
        <v>0</v>
      </c>
    </row>
    <row r="73" spans="1:8" s="104" customFormat="1" ht="38.25" thickBot="1">
      <c r="A73" s="172">
        <v>250911</v>
      </c>
      <c r="B73" s="163" t="s">
        <v>22</v>
      </c>
      <c r="C73" s="243">
        <v>1400</v>
      </c>
      <c r="D73" s="243">
        <v>854.1</v>
      </c>
      <c r="E73" s="133">
        <v>394.1</v>
      </c>
      <c r="F73" s="133">
        <f>IF(C73=0,"",IF(($E73/C73*100)&gt;=200,"В/100",$E73/C73*100))</f>
        <v>28.150000000000002</v>
      </c>
      <c r="G73" s="134">
        <f>IF(D73=0,"",IF((E73/D73*100)&gt;=200,"В/100",E73/D73*100))</f>
        <v>46.14213792295984</v>
      </c>
      <c r="H73" s="135"/>
    </row>
    <row r="74" spans="1:8" s="190" customFormat="1" ht="27.75" customHeight="1" thickBot="1">
      <c r="A74" s="186"/>
      <c r="B74" s="187" t="s">
        <v>54</v>
      </c>
      <c r="C74" s="193">
        <f>C72+C73</f>
        <v>1871.8</v>
      </c>
      <c r="D74" s="193">
        <f>D72+D73</f>
        <v>1081.7</v>
      </c>
      <c r="E74" s="102">
        <f>E72+E73</f>
        <v>394.1</v>
      </c>
      <c r="F74" s="197">
        <f>IF(C74=0,"",IF(($E74/C74*100)&gt;=200,"В/100",$E74/C74*100))</f>
        <v>21.05459985041137</v>
      </c>
      <c r="G74" s="198">
        <f>IF(D74=0,"",IF((E74/D74*100)&gt;=200,"В/100",E74/D74*100))</f>
        <v>36.433391883146896</v>
      </c>
      <c r="H74" s="199"/>
    </row>
    <row r="75" spans="1:7" s="190" customFormat="1" ht="27.75" customHeight="1" thickBot="1">
      <c r="A75" s="215"/>
      <c r="B75" s="208" t="s">
        <v>153</v>
      </c>
      <c r="C75" s="216"/>
      <c r="D75" s="216"/>
      <c r="E75" s="252"/>
      <c r="F75" s="216"/>
      <c r="G75" s="232"/>
    </row>
    <row r="76" spans="1:7" s="104" customFormat="1" ht="18.75">
      <c r="A76" s="233">
        <v>602000</v>
      </c>
      <c r="B76" s="230" t="s">
        <v>80</v>
      </c>
      <c r="C76" s="231">
        <f>C77-C78+C108+C109</f>
        <v>-16921.148869999997</v>
      </c>
      <c r="D76" s="255">
        <f>D77-D78+D108</f>
        <v>3568.62153</v>
      </c>
      <c r="E76" s="256">
        <f>E77-E78+E108+E109</f>
        <v>-9291.707090000004</v>
      </c>
      <c r="F76" s="231"/>
      <c r="G76" s="234"/>
    </row>
    <row r="77" spans="1:8" s="104" customFormat="1" ht="18.75">
      <c r="A77" s="78">
        <v>602100</v>
      </c>
      <c r="B77" s="79" t="s">
        <v>84</v>
      </c>
      <c r="C77" s="80">
        <v>4536.221530000001</v>
      </c>
      <c r="D77" s="81">
        <v>3568.62153</v>
      </c>
      <c r="E77" s="82">
        <v>18872.90457</v>
      </c>
      <c r="F77" s="80"/>
      <c r="G77" s="83"/>
      <c r="H77" s="143"/>
    </row>
    <row r="78" spans="1:9" s="104" customFormat="1" ht="18.75">
      <c r="A78" s="78">
        <v>602200</v>
      </c>
      <c r="B78" s="79" t="s">
        <v>85</v>
      </c>
      <c r="C78" s="80">
        <f>(C80+C81)/1000</f>
        <v>0</v>
      </c>
      <c r="D78" s="81">
        <f>D80+D81</f>
        <v>0</v>
      </c>
      <c r="E78" s="82">
        <f>SUM(E80:E81)</f>
        <v>18166.03394</v>
      </c>
      <c r="F78" s="80"/>
      <c r="G78" s="83"/>
      <c r="I78" s="113">
        <v>0</v>
      </c>
    </row>
    <row r="79" spans="1:7" s="104" customFormat="1" ht="18.75" hidden="1">
      <c r="A79" s="78"/>
      <c r="B79" s="79" t="s">
        <v>25</v>
      </c>
      <c r="C79" s="80">
        <v>0</v>
      </c>
      <c r="D79" s="81"/>
      <c r="E79" s="82"/>
      <c r="F79" s="80"/>
      <c r="G79" s="83"/>
    </row>
    <row r="80" spans="1:8" s="104" customFormat="1" ht="18.75" hidden="1">
      <c r="A80" s="78"/>
      <c r="B80" s="79" t="s">
        <v>23</v>
      </c>
      <c r="C80" s="80">
        <v>0</v>
      </c>
      <c r="D80" s="81"/>
      <c r="E80" s="82">
        <v>6903.58676</v>
      </c>
      <c r="F80" s="80"/>
      <c r="G80" s="83"/>
      <c r="H80" s="113"/>
    </row>
    <row r="81" spans="1:7" s="104" customFormat="1" ht="18.75" hidden="1">
      <c r="A81" s="78"/>
      <c r="B81" s="79" t="s">
        <v>24</v>
      </c>
      <c r="C81" s="80">
        <v>0</v>
      </c>
      <c r="D81" s="81"/>
      <c r="E81" s="82">
        <f>SUM(E83:E107)</f>
        <v>11262.44718</v>
      </c>
      <c r="F81" s="80"/>
      <c r="G81" s="83"/>
    </row>
    <row r="82" spans="1:7" s="104" customFormat="1" ht="18.75" hidden="1">
      <c r="A82" s="78"/>
      <c r="B82" s="79" t="s">
        <v>26</v>
      </c>
      <c r="C82" s="80">
        <v>0</v>
      </c>
      <c r="D82" s="81"/>
      <c r="E82" s="82"/>
      <c r="F82" s="80"/>
      <c r="G82" s="83"/>
    </row>
    <row r="83" spans="1:8" s="222" customFormat="1" ht="18.75" hidden="1">
      <c r="A83" s="224"/>
      <c r="B83" s="227" t="s">
        <v>90</v>
      </c>
      <c r="C83" s="225">
        <v>0</v>
      </c>
      <c r="D83" s="257"/>
      <c r="E83" s="258">
        <v>2756.89381</v>
      </c>
      <c r="F83" s="225"/>
      <c r="G83" s="226"/>
      <c r="H83" s="221"/>
    </row>
    <row r="84" spans="1:8" s="222" customFormat="1" ht="18.75" hidden="1">
      <c r="A84" s="224"/>
      <c r="B84" s="227" t="s">
        <v>91</v>
      </c>
      <c r="C84" s="225">
        <v>0</v>
      </c>
      <c r="D84" s="257"/>
      <c r="E84" s="258">
        <v>0</v>
      </c>
      <c r="F84" s="225"/>
      <c r="G84" s="226"/>
      <c r="H84" s="221"/>
    </row>
    <row r="85" spans="1:8" s="222" customFormat="1" ht="18.75" hidden="1">
      <c r="A85" s="224"/>
      <c r="B85" s="227" t="s">
        <v>145</v>
      </c>
      <c r="C85" s="225">
        <v>0</v>
      </c>
      <c r="D85" s="257"/>
      <c r="E85" s="258">
        <v>0</v>
      </c>
      <c r="F85" s="225"/>
      <c r="G85" s="226"/>
      <c r="H85" s="221"/>
    </row>
    <row r="86" spans="1:8" s="222" customFormat="1" ht="18.75" hidden="1">
      <c r="A86" s="224"/>
      <c r="B86" s="227" t="s">
        <v>124</v>
      </c>
      <c r="C86" s="225">
        <v>0</v>
      </c>
      <c r="D86" s="257"/>
      <c r="E86" s="258">
        <v>0</v>
      </c>
      <c r="F86" s="225"/>
      <c r="G86" s="226"/>
      <c r="H86" s="221"/>
    </row>
    <row r="87" spans="1:8" s="222" customFormat="1" ht="18.75" hidden="1">
      <c r="A87" s="224"/>
      <c r="B87" s="227" t="s">
        <v>92</v>
      </c>
      <c r="C87" s="225">
        <v>0</v>
      </c>
      <c r="D87" s="257"/>
      <c r="E87" s="258">
        <v>0</v>
      </c>
      <c r="F87" s="225"/>
      <c r="G87" s="226"/>
      <c r="H87" s="221"/>
    </row>
    <row r="88" spans="1:8" s="222" customFormat="1" ht="18.75" hidden="1">
      <c r="A88" s="224"/>
      <c r="B88" s="227" t="s">
        <v>93</v>
      </c>
      <c r="C88" s="225">
        <v>0</v>
      </c>
      <c r="D88" s="257"/>
      <c r="E88" s="258">
        <v>0</v>
      </c>
      <c r="F88" s="225"/>
      <c r="G88" s="226"/>
      <c r="H88" s="221"/>
    </row>
    <row r="89" spans="1:8" s="222" customFormat="1" ht="18.75" hidden="1">
      <c r="A89" s="224"/>
      <c r="B89" s="227" t="s">
        <v>94</v>
      </c>
      <c r="C89" s="225">
        <v>0</v>
      </c>
      <c r="D89" s="257"/>
      <c r="E89" s="258">
        <v>0</v>
      </c>
      <c r="F89" s="225"/>
      <c r="G89" s="226"/>
      <c r="H89" s="221"/>
    </row>
    <row r="90" spans="1:8" s="222" customFormat="1" ht="18.75" hidden="1">
      <c r="A90" s="224"/>
      <c r="B90" s="227" t="s">
        <v>117</v>
      </c>
      <c r="C90" s="225">
        <v>0</v>
      </c>
      <c r="D90" s="257"/>
      <c r="E90" s="258">
        <v>0</v>
      </c>
      <c r="F90" s="225"/>
      <c r="G90" s="226"/>
      <c r="H90" s="221"/>
    </row>
    <row r="91" spans="1:8" s="222" customFormat="1" ht="31.5" hidden="1">
      <c r="A91" s="224"/>
      <c r="B91" s="227" t="s">
        <v>95</v>
      </c>
      <c r="C91" s="225">
        <v>0</v>
      </c>
      <c r="D91" s="257"/>
      <c r="E91" s="258">
        <v>0</v>
      </c>
      <c r="F91" s="225"/>
      <c r="G91" s="226"/>
      <c r="H91" s="221"/>
    </row>
    <row r="92" spans="1:8" s="222" customFormat="1" ht="17.25" customHeight="1" hidden="1">
      <c r="A92" s="224"/>
      <c r="B92" s="227" t="s">
        <v>96</v>
      </c>
      <c r="C92" s="225">
        <v>0</v>
      </c>
      <c r="D92" s="257"/>
      <c r="E92" s="258">
        <v>0</v>
      </c>
      <c r="F92" s="225"/>
      <c r="G92" s="226"/>
      <c r="H92" s="221"/>
    </row>
    <row r="93" spans="1:8" s="222" customFormat="1" ht="18.75" hidden="1">
      <c r="A93" s="224"/>
      <c r="B93" s="227" t="s">
        <v>97</v>
      </c>
      <c r="C93" s="225">
        <v>0</v>
      </c>
      <c r="D93" s="257"/>
      <c r="E93" s="258">
        <v>0</v>
      </c>
      <c r="F93" s="225"/>
      <c r="G93" s="226"/>
      <c r="H93" s="221"/>
    </row>
    <row r="94" spans="1:8" s="222" customFormat="1" ht="18.75" hidden="1">
      <c r="A94" s="224"/>
      <c r="B94" s="227" t="s">
        <v>98</v>
      </c>
      <c r="C94" s="225">
        <v>0</v>
      </c>
      <c r="D94" s="257"/>
      <c r="E94" s="258">
        <v>1408.8</v>
      </c>
      <c r="F94" s="225"/>
      <c r="G94" s="226"/>
      <c r="H94" s="221"/>
    </row>
    <row r="95" spans="1:8" s="222" customFormat="1" ht="18.75" hidden="1">
      <c r="A95" s="224"/>
      <c r="B95" s="227" t="s">
        <v>99</v>
      </c>
      <c r="C95" s="225">
        <v>0</v>
      </c>
      <c r="D95" s="257"/>
      <c r="E95" s="258">
        <v>0</v>
      </c>
      <c r="F95" s="225"/>
      <c r="G95" s="226"/>
      <c r="H95" s="221"/>
    </row>
    <row r="96" spans="1:8" s="222" customFormat="1" ht="17.25" customHeight="1" hidden="1">
      <c r="A96" s="224"/>
      <c r="B96" s="227" t="s">
        <v>100</v>
      </c>
      <c r="C96" s="225">
        <v>0</v>
      </c>
      <c r="D96" s="257"/>
      <c r="E96" s="258">
        <v>0</v>
      </c>
      <c r="F96" s="225"/>
      <c r="G96" s="226"/>
      <c r="H96" s="221"/>
    </row>
    <row r="97" spans="1:8" s="222" customFormat="1" ht="18.75" hidden="1">
      <c r="A97" s="224"/>
      <c r="B97" s="227" t="s">
        <v>101</v>
      </c>
      <c r="C97" s="225">
        <v>0</v>
      </c>
      <c r="D97" s="257"/>
      <c r="E97" s="258">
        <v>1415</v>
      </c>
      <c r="F97" s="225"/>
      <c r="G97" s="226"/>
      <c r="H97" s="221"/>
    </row>
    <row r="98" spans="1:8" s="222" customFormat="1" ht="18.75" customHeight="1" hidden="1">
      <c r="A98" s="224"/>
      <c r="B98" s="227" t="s">
        <v>102</v>
      </c>
      <c r="C98" s="225">
        <v>0</v>
      </c>
      <c r="D98" s="257"/>
      <c r="E98" s="258">
        <v>2790.4</v>
      </c>
      <c r="F98" s="225"/>
      <c r="G98" s="226"/>
      <c r="H98" s="221"/>
    </row>
    <row r="99" spans="1:8" s="222" customFormat="1" ht="51" customHeight="1" hidden="1">
      <c r="A99" s="224"/>
      <c r="B99" s="227" t="s">
        <v>160</v>
      </c>
      <c r="C99" s="225"/>
      <c r="D99" s="257"/>
      <c r="E99" s="258">
        <v>0</v>
      </c>
      <c r="F99" s="225"/>
      <c r="G99" s="226"/>
      <c r="H99" s="221"/>
    </row>
    <row r="100" spans="1:8" s="222" customFormat="1" ht="18.75" hidden="1">
      <c r="A100" s="224"/>
      <c r="B100" s="227" t="s">
        <v>103</v>
      </c>
      <c r="C100" s="225">
        <v>0</v>
      </c>
      <c r="D100" s="257"/>
      <c r="E100" s="258">
        <v>1727.3</v>
      </c>
      <c r="F100" s="225"/>
      <c r="G100" s="226"/>
      <c r="H100" s="221"/>
    </row>
    <row r="101" spans="1:8" s="222" customFormat="1" ht="18.75" hidden="1">
      <c r="A101" s="224"/>
      <c r="B101" s="227" t="s">
        <v>104</v>
      </c>
      <c r="C101" s="225">
        <v>0</v>
      </c>
      <c r="D101" s="257"/>
      <c r="E101" s="258">
        <v>0</v>
      </c>
      <c r="F101" s="225"/>
      <c r="G101" s="226"/>
      <c r="H101" s="221"/>
    </row>
    <row r="102" spans="1:8" s="222" customFormat="1" ht="18.75" hidden="1">
      <c r="A102" s="224"/>
      <c r="B102" s="227" t="s">
        <v>123</v>
      </c>
      <c r="C102" s="225">
        <v>0</v>
      </c>
      <c r="D102" s="257"/>
      <c r="E102" s="258">
        <v>906.32599</v>
      </c>
      <c r="F102" s="225"/>
      <c r="G102" s="226"/>
      <c r="H102" s="221"/>
    </row>
    <row r="103" spans="1:7" s="222" customFormat="1" ht="18.75" hidden="1">
      <c r="A103" s="224"/>
      <c r="B103" s="227" t="s">
        <v>157</v>
      </c>
      <c r="C103" s="225">
        <v>0</v>
      </c>
      <c r="D103" s="257"/>
      <c r="E103" s="258">
        <v>254.93670999999998</v>
      </c>
      <c r="F103" s="225"/>
      <c r="G103" s="226"/>
    </row>
    <row r="104" spans="1:7" s="222" customFormat="1" ht="18.75" hidden="1">
      <c r="A104" s="224"/>
      <c r="B104" s="227" t="s">
        <v>115</v>
      </c>
      <c r="C104" s="225">
        <v>0</v>
      </c>
      <c r="D104" s="257"/>
      <c r="E104" s="258"/>
      <c r="F104" s="225"/>
      <c r="G104" s="226"/>
    </row>
    <row r="105" spans="1:7" s="222" customFormat="1" ht="18.75" hidden="1">
      <c r="A105" s="224"/>
      <c r="B105" s="227" t="s">
        <v>105</v>
      </c>
      <c r="C105" s="225">
        <v>0</v>
      </c>
      <c r="D105" s="257"/>
      <c r="E105" s="258"/>
      <c r="F105" s="225"/>
      <c r="G105" s="226"/>
    </row>
    <row r="106" spans="1:7" s="222" customFormat="1" ht="18.75" hidden="1">
      <c r="A106" s="224"/>
      <c r="B106" s="227" t="s">
        <v>106</v>
      </c>
      <c r="C106" s="225">
        <v>0</v>
      </c>
      <c r="D106" s="257"/>
      <c r="E106" s="258"/>
      <c r="F106" s="225"/>
      <c r="G106" s="226"/>
    </row>
    <row r="107" spans="1:7" s="222" customFormat="1" ht="18.75" hidden="1">
      <c r="A107" s="224"/>
      <c r="B107" s="227" t="s">
        <v>107</v>
      </c>
      <c r="C107" s="225">
        <v>0</v>
      </c>
      <c r="D107" s="257"/>
      <c r="E107" s="258">
        <v>2.79067</v>
      </c>
      <c r="F107" s="225"/>
      <c r="G107" s="226"/>
    </row>
    <row r="108" spans="1:7" s="104" customFormat="1" ht="18.75" hidden="1">
      <c r="A108" s="78">
        <v>602300</v>
      </c>
      <c r="B108" s="79" t="s">
        <v>86</v>
      </c>
      <c r="C108" s="80">
        <v>0</v>
      </c>
      <c r="D108" s="81"/>
      <c r="E108" s="82"/>
      <c r="F108" s="80"/>
      <c r="G108" s="83"/>
    </row>
    <row r="109" spans="1:7" s="104" customFormat="1" ht="37.5">
      <c r="A109" s="78">
        <v>602400</v>
      </c>
      <c r="B109" s="79" t="s">
        <v>49</v>
      </c>
      <c r="C109" s="80">
        <v>-21457.3704</v>
      </c>
      <c r="D109" s="81">
        <v>-13738.047400000001</v>
      </c>
      <c r="E109" s="82">
        <v>-9998.577720000001</v>
      </c>
      <c r="F109" s="80"/>
      <c r="G109" s="83"/>
    </row>
    <row r="110" spans="1:7" s="104" customFormat="1" ht="21" customHeight="1" thickBot="1">
      <c r="A110" s="235">
        <v>603000</v>
      </c>
      <c r="B110" s="228" t="s">
        <v>69</v>
      </c>
      <c r="C110" s="229">
        <v>0</v>
      </c>
      <c r="D110" s="259">
        <v>16243.782</v>
      </c>
      <c r="E110" s="264">
        <v>15329.86487</v>
      </c>
      <c r="F110" s="229"/>
      <c r="G110" s="236"/>
    </row>
    <row r="111" spans="1:7" s="104" customFormat="1" ht="26.25" customHeight="1" thickBot="1">
      <c r="A111" s="186"/>
      <c r="B111" s="201" t="s">
        <v>154</v>
      </c>
      <c r="C111" s="202">
        <f>+C76+C110</f>
        <v>-16921.148869999997</v>
      </c>
      <c r="D111" s="202">
        <f>+D76+D110</f>
        <v>19812.40353</v>
      </c>
      <c r="E111" s="202">
        <f>+E76+E110</f>
        <v>6038.157779999996</v>
      </c>
      <c r="F111" s="202"/>
      <c r="G111" s="198"/>
    </row>
    <row r="112" spans="3:13" s="104" customFormat="1" ht="18">
      <c r="C112" s="146"/>
      <c r="D112" s="147"/>
      <c r="E112" s="148"/>
      <c r="F112" s="149"/>
      <c r="G112" s="150"/>
      <c r="M112" s="145"/>
    </row>
    <row r="113" spans="2:13" s="160" customFormat="1" ht="16.5" hidden="1" thickBot="1">
      <c r="B113" s="204" t="s">
        <v>18</v>
      </c>
      <c r="C113" s="205">
        <f>+C46-C70-C74+C111</f>
        <v>-4.984030965715647E-10</v>
      </c>
      <c r="D113" s="209">
        <f>+D46-D70-D74+D111</f>
        <v>-25432.36941999994</v>
      </c>
      <c r="E113" s="206">
        <f>+E46-E70-E74+E111</f>
        <v>-0.02000000005500624</v>
      </c>
      <c r="M113" s="207"/>
    </row>
    <row r="114" spans="3:13" s="104" customFormat="1" ht="18">
      <c r="C114" s="151"/>
      <c r="D114" s="152"/>
      <c r="E114" s="153"/>
      <c r="F114" s="150"/>
      <c r="G114" s="150"/>
      <c r="M114" s="145"/>
    </row>
    <row r="115" spans="3:13" s="104" customFormat="1" ht="18">
      <c r="C115" s="151"/>
      <c r="D115" s="152"/>
      <c r="E115" s="153"/>
      <c r="F115" s="150"/>
      <c r="G115" s="150"/>
      <c r="M115" s="145"/>
    </row>
    <row r="116" spans="3:13" s="104" customFormat="1" ht="18">
      <c r="C116" s="151"/>
      <c r="D116" s="152"/>
      <c r="E116" s="154"/>
      <c r="F116" s="150"/>
      <c r="G116" s="150"/>
      <c r="M116" s="145"/>
    </row>
    <row r="117" spans="3:13" s="104" customFormat="1" ht="18">
      <c r="C117" s="151"/>
      <c r="D117" s="152"/>
      <c r="E117" s="153"/>
      <c r="F117" s="150"/>
      <c r="G117" s="150"/>
      <c r="M117" s="145"/>
    </row>
    <row r="118" spans="3:7" s="104" customFormat="1" ht="18">
      <c r="C118" s="151"/>
      <c r="D118" s="152"/>
      <c r="E118" s="153"/>
      <c r="F118" s="150"/>
      <c r="G118" s="150"/>
    </row>
    <row r="119" spans="3:7" s="104" customFormat="1" ht="18">
      <c r="C119" s="151"/>
      <c r="D119" s="152"/>
      <c r="E119" s="153"/>
      <c r="F119" s="150"/>
      <c r="G119" s="150"/>
    </row>
    <row r="120" spans="3:7" s="104" customFormat="1" ht="18">
      <c r="C120" s="151"/>
      <c r="D120" s="152"/>
      <c r="E120" s="153"/>
      <c r="F120" s="150"/>
      <c r="G120" s="150"/>
    </row>
    <row r="121" spans="3:7" s="104" customFormat="1" ht="18">
      <c r="C121" s="151"/>
      <c r="D121" s="152"/>
      <c r="E121" s="153"/>
      <c r="F121" s="150"/>
      <c r="G121" s="150"/>
    </row>
    <row r="122" spans="3:7" s="104" customFormat="1" ht="18">
      <c r="C122" s="151"/>
      <c r="D122" s="152"/>
      <c r="E122" s="153"/>
      <c r="F122" s="150"/>
      <c r="G122" s="150"/>
    </row>
    <row r="123" spans="3:7" s="104" customFormat="1" ht="18">
      <c r="C123" s="151"/>
      <c r="D123" s="152"/>
      <c r="E123" s="153"/>
      <c r="F123" s="151"/>
      <c r="G123" s="151"/>
    </row>
    <row r="124" spans="3:7" s="104" customFormat="1" ht="18">
      <c r="C124" s="151"/>
      <c r="D124" s="152"/>
      <c r="E124" s="153"/>
      <c r="F124" s="151"/>
      <c r="G124" s="151"/>
    </row>
    <row r="125" spans="3:7" s="104" customFormat="1" ht="18">
      <c r="C125" s="151"/>
      <c r="D125" s="152"/>
      <c r="E125" s="153"/>
      <c r="F125" s="151"/>
      <c r="G125" s="151"/>
    </row>
    <row r="126" spans="3:7" s="104" customFormat="1" ht="18">
      <c r="C126" s="151"/>
      <c r="D126" s="152"/>
      <c r="E126" s="153"/>
      <c r="F126" s="151"/>
      <c r="G126" s="151"/>
    </row>
    <row r="127" spans="3:7" s="104" customFormat="1" ht="18">
      <c r="C127" s="151"/>
      <c r="D127" s="152"/>
      <c r="E127" s="153"/>
      <c r="F127" s="151"/>
      <c r="G127" s="151"/>
    </row>
    <row r="128" spans="3:7" s="104" customFormat="1" ht="18">
      <c r="C128" s="151"/>
      <c r="D128" s="152"/>
      <c r="E128" s="153"/>
      <c r="F128" s="151"/>
      <c r="G128" s="151"/>
    </row>
    <row r="129" spans="3:7" s="104" customFormat="1" ht="18">
      <c r="C129" s="151"/>
      <c r="D129" s="152"/>
      <c r="E129" s="153"/>
      <c r="F129" s="151"/>
      <c r="G129" s="151"/>
    </row>
    <row r="130" spans="3:7" s="104" customFormat="1" ht="18">
      <c r="C130" s="151"/>
      <c r="D130" s="152"/>
      <c r="E130" s="153"/>
      <c r="F130" s="151"/>
      <c r="G130" s="151"/>
    </row>
    <row r="131" spans="3:7" s="104" customFormat="1" ht="18">
      <c r="C131" s="151"/>
      <c r="D131" s="152"/>
      <c r="E131" s="153"/>
      <c r="F131" s="151"/>
      <c r="G131" s="151"/>
    </row>
    <row r="132" spans="3:7" s="104" customFormat="1" ht="18">
      <c r="C132" s="151"/>
      <c r="D132" s="152"/>
      <c r="E132" s="153"/>
      <c r="F132" s="151"/>
      <c r="G132" s="151"/>
    </row>
    <row r="133" spans="3:7" s="104" customFormat="1" ht="18">
      <c r="C133" s="151"/>
      <c r="D133" s="152"/>
      <c r="E133" s="153"/>
      <c r="F133" s="151"/>
      <c r="G133" s="151"/>
    </row>
    <row r="134" spans="3:7" s="104" customFormat="1" ht="18">
      <c r="C134" s="151"/>
      <c r="D134" s="152"/>
      <c r="E134" s="153"/>
      <c r="F134" s="151"/>
      <c r="G134" s="151"/>
    </row>
    <row r="135" spans="3:7" s="104" customFormat="1" ht="18">
      <c r="C135" s="151"/>
      <c r="D135" s="152"/>
      <c r="E135" s="153"/>
      <c r="F135" s="151"/>
      <c r="G135" s="151"/>
    </row>
    <row r="136" spans="3:7" s="104" customFormat="1" ht="18">
      <c r="C136" s="151"/>
      <c r="D136" s="152"/>
      <c r="E136" s="153"/>
      <c r="F136" s="151"/>
      <c r="G136" s="151"/>
    </row>
    <row r="137" spans="3:7" s="104" customFormat="1" ht="18">
      <c r="C137" s="151"/>
      <c r="D137" s="152"/>
      <c r="E137" s="153"/>
      <c r="F137" s="151"/>
      <c r="G137" s="151"/>
    </row>
    <row r="138" spans="3:7" s="104" customFormat="1" ht="18">
      <c r="C138" s="151"/>
      <c r="D138" s="152"/>
      <c r="E138" s="153"/>
      <c r="F138" s="151"/>
      <c r="G138" s="151"/>
    </row>
    <row r="139" spans="3:7" s="104" customFormat="1" ht="18">
      <c r="C139" s="151"/>
      <c r="D139" s="152"/>
      <c r="E139" s="153"/>
      <c r="F139" s="151"/>
      <c r="G139" s="151"/>
    </row>
    <row r="140" spans="3:7" s="104" customFormat="1" ht="18">
      <c r="C140" s="151"/>
      <c r="D140" s="152"/>
      <c r="E140" s="153"/>
      <c r="F140" s="151"/>
      <c r="G140" s="151"/>
    </row>
    <row r="141" spans="3:7" s="104" customFormat="1" ht="18">
      <c r="C141" s="151"/>
      <c r="D141" s="152"/>
      <c r="E141" s="153"/>
      <c r="F141" s="151"/>
      <c r="G141" s="151"/>
    </row>
    <row r="142" spans="3:7" s="104" customFormat="1" ht="18">
      <c r="C142" s="151"/>
      <c r="D142" s="152"/>
      <c r="E142" s="153"/>
      <c r="F142" s="151"/>
      <c r="G142" s="151"/>
    </row>
    <row r="143" spans="3:7" s="104" customFormat="1" ht="18">
      <c r="C143" s="151"/>
      <c r="D143" s="152"/>
      <c r="E143" s="153"/>
      <c r="F143" s="151"/>
      <c r="G143" s="151"/>
    </row>
    <row r="144" ht="18.75">
      <c r="C144" s="46"/>
    </row>
    <row r="145" ht="18.75">
      <c r="C145" s="46"/>
    </row>
    <row r="146" ht="18.75">
      <c r="C146" s="46"/>
    </row>
    <row r="147" ht="18.75">
      <c r="C147" s="46"/>
    </row>
    <row r="148" ht="18.75">
      <c r="C148" s="46"/>
    </row>
    <row r="149" ht="18.75">
      <c r="C149" s="46"/>
    </row>
    <row r="150" ht="18.75">
      <c r="C150" s="46"/>
    </row>
    <row r="151" ht="18.75">
      <c r="C151" s="46"/>
    </row>
    <row r="152" ht="18.75">
      <c r="C152" s="46"/>
    </row>
    <row r="153" ht="18.75">
      <c r="C153" s="46"/>
    </row>
    <row r="154" ht="18.75">
      <c r="C154" s="46"/>
    </row>
    <row r="155" ht="18.75">
      <c r="C155" s="46"/>
    </row>
    <row r="156" ht="18.75">
      <c r="C156" s="46"/>
    </row>
    <row r="157" ht="18.75">
      <c r="C157" s="46"/>
    </row>
    <row r="158" ht="18.75">
      <c r="C158" s="46"/>
    </row>
    <row r="159" ht="18.75">
      <c r="C159" s="46"/>
    </row>
    <row r="160" ht="18.75">
      <c r="C160" s="46"/>
    </row>
    <row r="161" ht="18.75">
      <c r="C161" s="46"/>
    </row>
    <row r="162" ht="18.75">
      <c r="C162" s="46"/>
    </row>
    <row r="163" ht="18.75">
      <c r="C163" s="46"/>
    </row>
    <row r="164" ht="18.75">
      <c r="C164" s="46"/>
    </row>
    <row r="165" ht="18.75">
      <c r="C165" s="46"/>
    </row>
    <row r="166" ht="18.75">
      <c r="C166" s="46"/>
    </row>
    <row r="167" ht="18.75">
      <c r="C167" s="46"/>
    </row>
    <row r="168" ht="18.75">
      <c r="C168" s="46"/>
    </row>
    <row r="169" ht="18.75">
      <c r="C169" s="46"/>
    </row>
    <row r="170" ht="18.75">
      <c r="C170" s="46"/>
    </row>
    <row r="171" ht="18.75">
      <c r="C171" s="46"/>
    </row>
    <row r="172" ht="18.75">
      <c r="C172" s="46"/>
    </row>
    <row r="173" ht="18.75">
      <c r="C173" s="46"/>
    </row>
    <row r="174" ht="18.75">
      <c r="C174" s="46"/>
    </row>
    <row r="175" ht="18.75">
      <c r="C175" s="46"/>
    </row>
    <row r="176" ht="18.75">
      <c r="C176" s="46"/>
    </row>
    <row r="177" ht="18.75">
      <c r="C177" s="46"/>
    </row>
    <row r="178" ht="18.75">
      <c r="C178" s="46"/>
    </row>
    <row r="179" ht="18.75">
      <c r="C179" s="46"/>
    </row>
    <row r="180" ht="18.75">
      <c r="C180" s="46"/>
    </row>
    <row r="181" ht="18.75">
      <c r="C181" s="46"/>
    </row>
    <row r="182" ht="18.75">
      <c r="C182" s="46"/>
    </row>
    <row r="183" ht="18.75">
      <c r="C183" s="46"/>
    </row>
    <row r="184" ht="18.75">
      <c r="C184" s="46"/>
    </row>
    <row r="185" ht="18.75">
      <c r="C185" s="46"/>
    </row>
    <row r="186" ht="18.75">
      <c r="C186" s="46"/>
    </row>
    <row r="187" ht="18.75">
      <c r="C187" s="46"/>
    </row>
    <row r="188" ht="18.75">
      <c r="C188" s="46"/>
    </row>
    <row r="189" ht="18.75">
      <c r="C189" s="46"/>
    </row>
    <row r="190" ht="18.75">
      <c r="C190" s="46"/>
    </row>
    <row r="191" ht="18.75">
      <c r="C191" s="46"/>
    </row>
    <row r="192" ht="18.75">
      <c r="C192" s="46"/>
    </row>
    <row r="193" ht="18.75">
      <c r="C193" s="46"/>
    </row>
    <row r="194" ht="18.75">
      <c r="C194" s="46"/>
    </row>
    <row r="195" ht="18.75">
      <c r="C195" s="46"/>
    </row>
    <row r="196" ht="18.75">
      <c r="C196" s="46"/>
    </row>
    <row r="197" ht="18.75">
      <c r="C197" s="46"/>
    </row>
    <row r="198" ht="18.75">
      <c r="C198" s="46"/>
    </row>
    <row r="199" ht="18.75">
      <c r="C199" s="46"/>
    </row>
    <row r="200" ht="18.75">
      <c r="C200" s="46"/>
    </row>
    <row r="201" ht="18.75">
      <c r="C201" s="46"/>
    </row>
    <row r="202" ht="18.75">
      <c r="C202" s="46"/>
    </row>
    <row r="203" ht="18.75">
      <c r="C203" s="46"/>
    </row>
    <row r="204" ht="18.75">
      <c r="C204" s="46"/>
    </row>
    <row r="205" ht="18.75">
      <c r="C205" s="46"/>
    </row>
    <row r="206" ht="18.75">
      <c r="C206" s="46"/>
    </row>
    <row r="207" ht="18.75">
      <c r="C207" s="46"/>
    </row>
    <row r="208" ht="18.75">
      <c r="C208" s="46"/>
    </row>
    <row r="209" ht="18.75">
      <c r="C209" s="46"/>
    </row>
    <row r="210" ht="18.75">
      <c r="C210" s="46"/>
    </row>
    <row r="211" ht="18.75">
      <c r="C211" s="46"/>
    </row>
    <row r="212" ht="18.75">
      <c r="C212" s="46"/>
    </row>
    <row r="213" ht="18.75">
      <c r="C213" s="46"/>
    </row>
    <row r="214" ht="18.75">
      <c r="C214" s="46"/>
    </row>
    <row r="215" ht="18.75">
      <c r="C215" s="46"/>
    </row>
    <row r="216" ht="18.75">
      <c r="C216" s="46"/>
    </row>
    <row r="217" ht="18.75">
      <c r="C217" s="46"/>
    </row>
    <row r="218" ht="18.75">
      <c r="C218" s="46"/>
    </row>
    <row r="219" ht="18.75">
      <c r="C219" s="46"/>
    </row>
    <row r="220" ht="18.75">
      <c r="C220" s="46"/>
    </row>
    <row r="221" ht="18.75">
      <c r="C221" s="46"/>
    </row>
    <row r="222" ht="18.75">
      <c r="C222" s="46"/>
    </row>
    <row r="223" ht="18.75">
      <c r="C223" s="46"/>
    </row>
    <row r="224" ht="18.75">
      <c r="C224" s="46"/>
    </row>
    <row r="225" ht="18.75">
      <c r="C225" s="46"/>
    </row>
    <row r="226" ht="18.75">
      <c r="C226" s="46"/>
    </row>
    <row r="227" ht="18.75">
      <c r="C227" s="46"/>
    </row>
    <row r="228" ht="18.75">
      <c r="C228" s="46"/>
    </row>
    <row r="229" ht="18.75">
      <c r="C229" s="46"/>
    </row>
    <row r="230" ht="18.75">
      <c r="C230" s="46"/>
    </row>
    <row r="231" ht="18.75">
      <c r="C231" s="46"/>
    </row>
    <row r="232" ht="18.75">
      <c r="C232" s="46"/>
    </row>
    <row r="233" ht="18.75">
      <c r="C233" s="46"/>
    </row>
    <row r="234" ht="18.75">
      <c r="C234" s="46"/>
    </row>
    <row r="235" ht="18.75">
      <c r="C235" s="46"/>
    </row>
    <row r="236" ht="18.75">
      <c r="C236" s="46"/>
    </row>
    <row r="237" ht="18.75">
      <c r="C237" s="46"/>
    </row>
    <row r="238" ht="18.75">
      <c r="C238" s="46"/>
    </row>
    <row r="239" ht="18.75">
      <c r="C239" s="46"/>
    </row>
    <row r="240" ht="18.75">
      <c r="C240" s="46"/>
    </row>
    <row r="241" ht="18.75">
      <c r="C241" s="46"/>
    </row>
    <row r="242" ht="18.75">
      <c r="C242" s="46"/>
    </row>
    <row r="243" ht="18.75">
      <c r="C243" s="46"/>
    </row>
    <row r="244" ht="18.75">
      <c r="C244" s="46"/>
    </row>
    <row r="245" ht="18.75">
      <c r="C245" s="46"/>
    </row>
    <row r="246" ht="18.75">
      <c r="C246" s="46"/>
    </row>
    <row r="247" ht="18.75">
      <c r="C247" s="46"/>
    </row>
    <row r="248" ht="18.75">
      <c r="C248" s="46"/>
    </row>
    <row r="249" ht="18.75">
      <c r="C249" s="46"/>
    </row>
    <row r="250" ht="18.75">
      <c r="C250" s="46"/>
    </row>
    <row r="251" ht="18.75">
      <c r="C251" s="46"/>
    </row>
    <row r="252" ht="18.75">
      <c r="C252" s="46"/>
    </row>
    <row r="253" ht="18.75">
      <c r="C253" s="46"/>
    </row>
    <row r="254" ht="18.75">
      <c r="C254" s="46"/>
    </row>
    <row r="255" ht="18.75">
      <c r="C255" s="46"/>
    </row>
    <row r="256" ht="18.75">
      <c r="C256" s="46"/>
    </row>
    <row r="257" ht="18.75">
      <c r="C257" s="46"/>
    </row>
    <row r="258" ht="18.75">
      <c r="C258" s="46"/>
    </row>
    <row r="259" ht="18.75">
      <c r="C259" s="46"/>
    </row>
    <row r="260" ht="18.75">
      <c r="C260" s="46"/>
    </row>
    <row r="261" ht="18.75">
      <c r="C261" s="46"/>
    </row>
    <row r="262" ht="18.75">
      <c r="C262" s="46"/>
    </row>
    <row r="263" ht="18.75">
      <c r="C263" s="46"/>
    </row>
    <row r="264" ht="18.75">
      <c r="C264" s="46"/>
    </row>
    <row r="265" ht="18.75">
      <c r="C265" s="46"/>
    </row>
    <row r="266" ht="18.75">
      <c r="C266" s="46"/>
    </row>
    <row r="267" ht="18.75">
      <c r="C267" s="46"/>
    </row>
    <row r="268" ht="18.75">
      <c r="C268" s="46"/>
    </row>
    <row r="269" ht="18.75">
      <c r="C269" s="46"/>
    </row>
    <row r="270" ht="18.75">
      <c r="C270" s="46"/>
    </row>
    <row r="271" ht="18.75">
      <c r="C271" s="46"/>
    </row>
    <row r="272" ht="18.75">
      <c r="C272" s="46"/>
    </row>
    <row r="273" ht="18.75">
      <c r="C273" s="46"/>
    </row>
    <row r="274" ht="18.75">
      <c r="C274" s="46"/>
    </row>
    <row r="275" ht="18.75">
      <c r="C275" s="46"/>
    </row>
    <row r="276" ht="18.75">
      <c r="C276" s="46"/>
    </row>
    <row r="277" ht="18.75">
      <c r="C277" s="46"/>
    </row>
    <row r="278" ht="18.75">
      <c r="C278" s="46"/>
    </row>
    <row r="279" ht="18.75">
      <c r="C279" s="46"/>
    </row>
    <row r="280" ht="18.75">
      <c r="C280" s="46"/>
    </row>
    <row r="281" ht="18.75">
      <c r="C281" s="46"/>
    </row>
    <row r="282" ht="18.75">
      <c r="C282" s="46"/>
    </row>
    <row r="283" ht="18.75">
      <c r="C283" s="46"/>
    </row>
    <row r="284" ht="18.75">
      <c r="C284" s="46"/>
    </row>
    <row r="285" ht="18.75">
      <c r="C285" s="46"/>
    </row>
    <row r="286" ht="18.75">
      <c r="C286" s="46"/>
    </row>
    <row r="287" ht="18.75">
      <c r="C287" s="46"/>
    </row>
    <row r="288" ht="18.75">
      <c r="C288" s="46"/>
    </row>
    <row r="289" ht="18.75">
      <c r="C289" s="46"/>
    </row>
    <row r="290" ht="18.75">
      <c r="C290" s="46"/>
    </row>
    <row r="291" ht="18.75">
      <c r="C291" s="46"/>
    </row>
    <row r="292" ht="18.75">
      <c r="C292" s="46"/>
    </row>
    <row r="293" ht="18.75">
      <c r="C293" s="46"/>
    </row>
    <row r="294" ht="18.75">
      <c r="C294" s="46"/>
    </row>
    <row r="295" ht="18.75">
      <c r="C295" s="46"/>
    </row>
    <row r="296" ht="18.75">
      <c r="C296" s="46"/>
    </row>
    <row r="297" ht="18.75">
      <c r="C297" s="46"/>
    </row>
    <row r="298" ht="18.75">
      <c r="C298" s="46"/>
    </row>
    <row r="299" ht="18.75">
      <c r="C299" s="46"/>
    </row>
    <row r="300" ht="18.75">
      <c r="C300" s="46"/>
    </row>
    <row r="301" ht="18.75">
      <c r="C301" s="46"/>
    </row>
    <row r="302" ht="18.75">
      <c r="C302" s="46"/>
    </row>
    <row r="303" ht="18.75">
      <c r="C303" s="46"/>
    </row>
    <row r="304" ht="18.75">
      <c r="C304" s="46"/>
    </row>
    <row r="305" ht="18.75">
      <c r="C305" s="46"/>
    </row>
    <row r="306" ht="18.75">
      <c r="C306" s="46"/>
    </row>
    <row r="307" ht="18.75">
      <c r="C307" s="46"/>
    </row>
    <row r="308" ht="18.75">
      <c r="C308" s="46"/>
    </row>
    <row r="309" ht="18.75">
      <c r="C309" s="46"/>
    </row>
    <row r="310" ht="18.75">
      <c r="C310" s="46"/>
    </row>
    <row r="311" ht="18.75">
      <c r="C311" s="46"/>
    </row>
    <row r="312" ht="18.75">
      <c r="C312" s="46"/>
    </row>
    <row r="313" ht="18.75">
      <c r="C313" s="46"/>
    </row>
    <row r="314" ht="18.75">
      <c r="C314" s="46"/>
    </row>
    <row r="315" ht="18.75">
      <c r="C315" s="46"/>
    </row>
    <row r="316" ht="18.75">
      <c r="C316" s="46"/>
    </row>
    <row r="317" ht="18.75">
      <c r="C317" s="46"/>
    </row>
    <row r="318" ht="18.75">
      <c r="C318" s="46"/>
    </row>
    <row r="319" ht="18.75">
      <c r="C319" s="46"/>
    </row>
    <row r="320" ht="18.75">
      <c r="C320" s="46"/>
    </row>
    <row r="321" ht="18.75">
      <c r="C321" s="46"/>
    </row>
    <row r="322" ht="18.75">
      <c r="C322" s="46"/>
    </row>
    <row r="323" ht="18.75">
      <c r="C323" s="46"/>
    </row>
    <row r="324" ht="18.75">
      <c r="C324" s="46"/>
    </row>
    <row r="325" ht="18.75">
      <c r="C325" s="46"/>
    </row>
    <row r="326" ht="18.75">
      <c r="C326" s="46"/>
    </row>
    <row r="327" ht="18.75">
      <c r="C327" s="46"/>
    </row>
    <row r="328" ht="18.75">
      <c r="C328" s="46"/>
    </row>
    <row r="329" ht="18.75">
      <c r="C329" s="46"/>
    </row>
    <row r="330" ht="18.75">
      <c r="C330" s="46"/>
    </row>
    <row r="331" ht="18.75">
      <c r="C331" s="46"/>
    </row>
    <row r="332" ht="18.75">
      <c r="C332" s="46"/>
    </row>
    <row r="333" ht="18.75">
      <c r="C333" s="46"/>
    </row>
    <row r="334" ht="18.75">
      <c r="C334" s="46"/>
    </row>
    <row r="335" ht="18.75">
      <c r="C335" s="46"/>
    </row>
    <row r="336" ht="18.75">
      <c r="C336" s="46"/>
    </row>
    <row r="337" ht="18.75">
      <c r="C337" s="46"/>
    </row>
    <row r="338" ht="18.75">
      <c r="C338" s="46"/>
    </row>
    <row r="339" ht="18.75">
      <c r="C339" s="46"/>
    </row>
    <row r="340" ht="18.75">
      <c r="C340" s="46"/>
    </row>
    <row r="341" ht="18.75">
      <c r="C341" s="46"/>
    </row>
    <row r="342" ht="18.75">
      <c r="C342" s="46"/>
    </row>
    <row r="343" ht="18.75">
      <c r="C343" s="46"/>
    </row>
    <row r="344" ht="18.75">
      <c r="C344" s="46"/>
    </row>
    <row r="345" ht="18.75">
      <c r="C345" s="46"/>
    </row>
    <row r="346" ht="18.75">
      <c r="C346" s="46"/>
    </row>
    <row r="347" ht="18.75">
      <c r="C347" s="46"/>
    </row>
    <row r="348" ht="18.75">
      <c r="C348" s="46"/>
    </row>
    <row r="349" ht="18.75">
      <c r="C349" s="46"/>
    </row>
    <row r="350" ht="18.75">
      <c r="C350" s="46"/>
    </row>
    <row r="351" ht="18.75">
      <c r="C351" s="46"/>
    </row>
    <row r="352" ht="18.75">
      <c r="C352" s="46"/>
    </row>
    <row r="353" ht="18.75">
      <c r="C353" s="46"/>
    </row>
    <row r="354" ht="18.75">
      <c r="C354" s="46"/>
    </row>
    <row r="355" ht="18.75">
      <c r="C355" s="46"/>
    </row>
    <row r="356" ht="18.75">
      <c r="C356" s="46"/>
    </row>
  </sheetData>
  <sheetProtection/>
  <mergeCells count="1">
    <mergeCell ref="A1:G1"/>
  </mergeCells>
  <printOptions horizontalCentered="1"/>
  <pageMargins left="0" right="0" top="0.3937007874015748" bottom="0" header="0" footer="0"/>
  <pageSetup fitToHeight="5" horizontalDpi="600" verticalDpi="600" orientation="portrait" paperSize="9" scale="65" r:id="rId1"/>
  <headerFooter alignWithMargins="0">
    <oddFooter>&amp;C&amp;P</oddFooter>
  </headerFooter>
  <rowBreaks count="1" manualBreakCount="1"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74"/>
  <sheetViews>
    <sheetView showZeros="0" tabSelected="1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2.75"/>
  <cols>
    <col min="1" max="1" width="12.125" style="104" customWidth="1"/>
    <col min="2" max="2" width="88.125" style="104" customWidth="1"/>
    <col min="3" max="3" width="14.625" style="104" customWidth="1"/>
    <col min="4" max="4" width="14.625" style="152" customWidth="1"/>
    <col min="5" max="5" width="14.00390625" style="104" customWidth="1"/>
    <col min="6" max="6" width="14.25390625" style="104" customWidth="1"/>
    <col min="7" max="7" width="10.125" style="104" customWidth="1"/>
    <col min="8" max="8" width="12.625" style="104" customWidth="1"/>
    <col min="9" max="9" width="13.875" style="104" customWidth="1"/>
    <col min="10" max="16384" width="9.125" style="104" customWidth="1"/>
  </cols>
  <sheetData>
    <row r="1" spans="1:5" s="160" customFormat="1" ht="56.25" customHeight="1" thickBot="1">
      <c r="A1" s="1" t="s">
        <v>0</v>
      </c>
      <c r="B1" s="4" t="s">
        <v>1</v>
      </c>
      <c r="C1" s="158" t="s">
        <v>118</v>
      </c>
      <c r="D1" s="159" t="s">
        <v>34</v>
      </c>
      <c r="E1" s="210" t="s">
        <v>119</v>
      </c>
    </row>
    <row r="2" spans="1:5" s="76" customFormat="1" ht="27" customHeight="1" thickBot="1">
      <c r="A2" s="90"/>
      <c r="B2" s="11" t="s">
        <v>36</v>
      </c>
      <c r="C2" s="91"/>
      <c r="D2" s="91"/>
      <c r="E2" s="211">
        <f aca="true" t="shared" si="0" ref="E2:E19">IF(C2=0,"",$D2/C2*100)</f>
      </c>
    </row>
    <row r="3" spans="1:5" s="7" customFormat="1" ht="21" customHeight="1" thickBot="1">
      <c r="A3" s="67">
        <v>10000000</v>
      </c>
      <c r="B3" s="68" t="s">
        <v>2</v>
      </c>
      <c r="C3" s="69">
        <f>SUM(C4:C7)</f>
        <v>7672.1</v>
      </c>
      <c r="D3" s="69">
        <f>SUM(D4:D7)</f>
        <v>4140.98966</v>
      </c>
      <c r="E3" s="212">
        <f t="shared" si="0"/>
        <v>53.974657003949375</v>
      </c>
    </row>
    <row r="4" spans="1:5" s="7" customFormat="1" ht="37.5">
      <c r="A4" s="59">
        <v>12020000</v>
      </c>
      <c r="B4" s="93" t="s">
        <v>141</v>
      </c>
      <c r="C4" s="244">
        <v>0</v>
      </c>
      <c r="D4" s="244">
        <v>15.60314</v>
      </c>
      <c r="E4" s="43">
        <f t="shared" si="0"/>
      </c>
    </row>
    <row r="5" spans="1:5" s="7" customFormat="1" ht="18.75">
      <c r="A5" s="61">
        <v>12030000</v>
      </c>
      <c r="B5" s="92" t="s">
        <v>44</v>
      </c>
      <c r="C5" s="245">
        <v>4026.1</v>
      </c>
      <c r="D5" s="245">
        <v>1898.0533300000002</v>
      </c>
      <c r="E5" s="94">
        <f t="shared" si="0"/>
        <v>47.143720473907756</v>
      </c>
    </row>
    <row r="6" spans="1:5" s="7" customFormat="1" ht="18.75">
      <c r="A6" s="61">
        <v>19010000</v>
      </c>
      <c r="B6" s="92" t="s">
        <v>45</v>
      </c>
      <c r="C6" s="245">
        <v>3646</v>
      </c>
      <c r="D6" s="245">
        <v>2223.7085</v>
      </c>
      <c r="E6" s="94">
        <f t="shared" si="0"/>
        <v>60.99035929786068</v>
      </c>
    </row>
    <row r="7" spans="1:5" s="7" customFormat="1" ht="19.5" thickBot="1">
      <c r="A7" s="95">
        <v>19050000</v>
      </c>
      <c r="B7" s="96" t="s">
        <v>13</v>
      </c>
      <c r="C7" s="246">
        <v>0</v>
      </c>
      <c r="D7" s="246">
        <v>3.62469</v>
      </c>
      <c r="E7" s="98">
        <f t="shared" si="0"/>
      </c>
    </row>
    <row r="8" spans="1:5" s="7" customFormat="1" ht="20.25" customHeight="1" thickBot="1">
      <c r="A8" s="67">
        <v>20000000</v>
      </c>
      <c r="B8" s="68" t="s">
        <v>5</v>
      </c>
      <c r="C8" s="69">
        <f>SUM(C9:C13)</f>
        <v>45438.123</v>
      </c>
      <c r="D8" s="69">
        <f>SUM(D9:D13)</f>
        <v>29301.56826</v>
      </c>
      <c r="E8" s="70">
        <f t="shared" si="0"/>
        <v>64.4867488474381</v>
      </c>
    </row>
    <row r="9" spans="1:5" s="7" customFormat="1" ht="93.75" hidden="1">
      <c r="A9" s="59">
        <v>21010000</v>
      </c>
      <c r="B9" s="93" t="s">
        <v>142</v>
      </c>
      <c r="C9" s="244"/>
      <c r="D9" s="244"/>
      <c r="E9" s="43">
        <f t="shared" si="0"/>
      </c>
    </row>
    <row r="10" spans="1:5" s="7" customFormat="1" ht="37.5">
      <c r="A10" s="61">
        <v>21110000</v>
      </c>
      <c r="B10" s="92" t="s">
        <v>143</v>
      </c>
      <c r="C10" s="245">
        <v>160</v>
      </c>
      <c r="D10" s="245">
        <v>47.155989999999996</v>
      </c>
      <c r="E10" s="94">
        <f t="shared" si="0"/>
        <v>29.472493749999995</v>
      </c>
    </row>
    <row r="11" spans="1:5" s="7" customFormat="1" ht="18.75">
      <c r="A11" s="61">
        <v>24060000</v>
      </c>
      <c r="B11" s="92" t="s">
        <v>8</v>
      </c>
      <c r="C11" s="245">
        <v>185.4</v>
      </c>
      <c r="D11" s="245">
        <v>178.69661</v>
      </c>
      <c r="E11" s="94">
        <f t="shared" si="0"/>
        <v>96.38436353829557</v>
      </c>
    </row>
    <row r="12" spans="1:5" s="7" customFormat="1" ht="18.75">
      <c r="A12" s="61">
        <v>24110000</v>
      </c>
      <c r="B12" s="92" t="s">
        <v>79</v>
      </c>
      <c r="C12" s="245">
        <v>10</v>
      </c>
      <c r="D12" s="245">
        <v>5.28716</v>
      </c>
      <c r="E12" s="94">
        <f t="shared" si="0"/>
        <v>52.871599999999994</v>
      </c>
    </row>
    <row r="13" spans="1:5" s="7" customFormat="1" ht="19.5" thickBot="1">
      <c r="A13" s="95">
        <v>25000000</v>
      </c>
      <c r="B13" s="99" t="s">
        <v>12</v>
      </c>
      <c r="C13" s="246">
        <v>45082.723</v>
      </c>
      <c r="D13" s="246">
        <v>29070.4285</v>
      </c>
      <c r="E13" s="98">
        <f t="shared" si="0"/>
        <v>64.48241491535461</v>
      </c>
    </row>
    <row r="14" spans="1:5" s="7" customFormat="1" ht="21.75" customHeight="1" thickBot="1">
      <c r="A14" s="67">
        <v>30000000</v>
      </c>
      <c r="B14" s="68" t="s">
        <v>76</v>
      </c>
      <c r="C14" s="69">
        <f>+C15</f>
        <v>0</v>
      </c>
      <c r="D14" s="69">
        <f>+D15</f>
        <v>728.2109</v>
      </c>
      <c r="E14" s="70">
        <f t="shared" si="0"/>
      </c>
    </row>
    <row r="15" spans="1:5" s="7" customFormat="1" ht="38.25" thickBot="1">
      <c r="A15" s="62">
        <v>31030000</v>
      </c>
      <c r="B15" s="55" t="s">
        <v>144</v>
      </c>
      <c r="C15" s="247">
        <v>0</v>
      </c>
      <c r="D15" s="247">
        <v>728.2109</v>
      </c>
      <c r="E15" s="41">
        <f t="shared" si="0"/>
      </c>
    </row>
    <row r="16" spans="1:5" s="76" customFormat="1" ht="23.25" customHeight="1" thickBot="1">
      <c r="A16" s="72"/>
      <c r="B16" s="73" t="s">
        <v>147</v>
      </c>
      <c r="C16" s="74">
        <f>+C3+C8+C14</f>
        <v>53110.223</v>
      </c>
      <c r="D16" s="74">
        <f>+D3+D8+D14</f>
        <v>34170.76882</v>
      </c>
      <c r="E16" s="213">
        <f t="shared" si="0"/>
        <v>64.33934351960826</v>
      </c>
    </row>
    <row r="17" spans="1:5" s="7" customFormat="1" ht="23.25" customHeight="1" thickBot="1">
      <c r="A17" s="66">
        <v>41030000</v>
      </c>
      <c r="B17" s="56" t="s">
        <v>11</v>
      </c>
      <c r="C17" s="248">
        <f>SUM(C18:C18)</f>
        <v>13723.5</v>
      </c>
      <c r="D17" s="248">
        <f>SUM(D18:D18)</f>
        <v>4996.71313</v>
      </c>
      <c r="E17" s="44">
        <f t="shared" si="0"/>
        <v>36.40990366888913</v>
      </c>
    </row>
    <row r="18" spans="1:5" s="7" customFormat="1" ht="57" thickBot="1">
      <c r="A18" s="61">
        <v>41034400</v>
      </c>
      <c r="B18" s="51" t="s">
        <v>140</v>
      </c>
      <c r="C18" s="245">
        <v>13723.5</v>
      </c>
      <c r="D18" s="245">
        <v>4996.71313</v>
      </c>
      <c r="E18" s="94">
        <f t="shared" si="0"/>
        <v>36.40990366888913</v>
      </c>
    </row>
    <row r="19" spans="1:5" s="76" customFormat="1" ht="27.75" customHeight="1" thickBot="1">
      <c r="A19" s="100"/>
      <c r="B19" s="101" t="s">
        <v>50</v>
      </c>
      <c r="C19" s="249">
        <f>C16+C17</f>
        <v>66833.723</v>
      </c>
      <c r="D19" s="249">
        <f>D16+D17</f>
        <v>39167.48195</v>
      </c>
      <c r="E19" s="103">
        <f t="shared" si="0"/>
        <v>58.60436945881349</v>
      </c>
    </row>
    <row r="20" spans="1:5" s="190" customFormat="1" ht="25.5" customHeight="1" thickBot="1">
      <c r="A20" s="195"/>
      <c r="B20" s="11" t="s">
        <v>52</v>
      </c>
      <c r="C20" s="241"/>
      <c r="D20" s="130"/>
      <c r="E20" s="214"/>
    </row>
    <row r="21" spans="1:7" ht="18.75">
      <c r="A21" s="169">
        <v>10000</v>
      </c>
      <c r="B21" s="181" t="s">
        <v>55</v>
      </c>
      <c r="C21" s="122">
        <v>1013.161</v>
      </c>
      <c r="D21" s="40">
        <v>495.61166</v>
      </c>
      <c r="E21" s="136">
        <f aca="true" t="shared" si="1" ref="E21:E39">IF(C21=0,"",IF(($D21/C21*100)&gt;=200,"В/100",$D21/C21*100))</f>
        <v>48.91736456496055</v>
      </c>
      <c r="F21" s="120"/>
      <c r="G21" s="137"/>
    </row>
    <row r="22" spans="1:7" ht="18.75">
      <c r="A22" s="165">
        <v>70000</v>
      </c>
      <c r="B22" s="176" t="s">
        <v>56</v>
      </c>
      <c r="C22" s="114">
        <v>18001.623</v>
      </c>
      <c r="D22" s="97">
        <v>9597.75319</v>
      </c>
      <c r="E22" s="136">
        <f t="shared" si="1"/>
        <v>53.31604372561296</v>
      </c>
      <c r="F22" s="138"/>
      <c r="G22" s="139"/>
    </row>
    <row r="23" spans="1:5" ht="18.75">
      <c r="A23" s="165">
        <v>80000</v>
      </c>
      <c r="B23" s="176" t="s">
        <v>57</v>
      </c>
      <c r="C23" s="114">
        <v>11505.543</v>
      </c>
      <c r="D23" s="97">
        <v>9860.01138</v>
      </c>
      <c r="E23" s="119">
        <f t="shared" si="1"/>
        <v>85.69792299242201</v>
      </c>
    </row>
    <row r="24" spans="1:5" ht="18.75">
      <c r="A24" s="166">
        <v>90000</v>
      </c>
      <c r="B24" s="161" t="s">
        <v>87</v>
      </c>
      <c r="C24" s="115">
        <v>16945.6281</v>
      </c>
      <c r="D24" s="45">
        <v>8068.84746</v>
      </c>
      <c r="E24" s="119">
        <f t="shared" si="1"/>
        <v>47.6161014061202</v>
      </c>
    </row>
    <row r="25" spans="1:5" ht="18.75">
      <c r="A25" s="165">
        <v>110000</v>
      </c>
      <c r="B25" s="177" t="s">
        <v>59</v>
      </c>
      <c r="C25" s="115">
        <v>2567.50966</v>
      </c>
      <c r="D25" s="45">
        <v>920.2943</v>
      </c>
      <c r="E25" s="119">
        <f t="shared" si="1"/>
        <v>35.84384956121255</v>
      </c>
    </row>
    <row r="26" spans="1:5" ht="18.75">
      <c r="A26" s="166">
        <v>130000</v>
      </c>
      <c r="B26" s="161" t="s">
        <v>61</v>
      </c>
      <c r="C26" s="115">
        <v>188.4</v>
      </c>
      <c r="D26" s="97">
        <v>137.81083</v>
      </c>
      <c r="E26" s="119">
        <f t="shared" si="1"/>
        <v>73.14799893842888</v>
      </c>
    </row>
    <row r="27" spans="1:5" ht="18.75">
      <c r="A27" s="166">
        <v>150000</v>
      </c>
      <c r="B27" s="161" t="s">
        <v>62</v>
      </c>
      <c r="C27" s="115">
        <v>17793.16388</v>
      </c>
      <c r="D27" s="45">
        <v>1511.0006799999999</v>
      </c>
      <c r="E27" s="119">
        <f t="shared" si="1"/>
        <v>8.49202924331184</v>
      </c>
    </row>
    <row r="28" spans="1:5" ht="20.25" customHeight="1">
      <c r="A28" s="168">
        <v>170000</v>
      </c>
      <c r="B28" s="162" t="s">
        <v>88</v>
      </c>
      <c r="C28" s="121">
        <v>24282.66241</v>
      </c>
      <c r="D28" s="45">
        <v>5549.12704</v>
      </c>
      <c r="E28" s="119">
        <f t="shared" si="1"/>
        <v>22.852218370069576</v>
      </c>
    </row>
    <row r="29" spans="1:5" ht="18.75">
      <c r="A29" s="167">
        <v>180000</v>
      </c>
      <c r="B29" s="161" t="s">
        <v>63</v>
      </c>
      <c r="C29" s="117">
        <v>430</v>
      </c>
      <c r="D29" s="45">
        <v>430</v>
      </c>
      <c r="E29" s="119">
        <f t="shared" si="1"/>
        <v>100</v>
      </c>
    </row>
    <row r="30" spans="1:5" ht="21" customHeight="1">
      <c r="A30" s="173" t="s">
        <v>47</v>
      </c>
      <c r="B30" s="162" t="s">
        <v>48</v>
      </c>
      <c r="C30" s="253">
        <v>311.47497999999996</v>
      </c>
      <c r="D30" s="254">
        <v>91.34497999999999</v>
      </c>
      <c r="E30" s="119">
        <f t="shared" si="1"/>
        <v>29.32658668121594</v>
      </c>
    </row>
    <row r="31" spans="1:5" ht="18.75" customHeight="1">
      <c r="A31" s="168">
        <v>210000</v>
      </c>
      <c r="B31" s="162" t="s">
        <v>89</v>
      </c>
      <c r="C31" s="121">
        <v>181</v>
      </c>
      <c r="D31" s="42">
        <v>6.06604</v>
      </c>
      <c r="E31" s="119">
        <f t="shared" si="1"/>
        <v>3.351403314917127</v>
      </c>
    </row>
    <row r="32" spans="1:5" ht="18.75">
      <c r="A32" s="168" t="s">
        <v>46</v>
      </c>
      <c r="B32" s="162" t="s">
        <v>65</v>
      </c>
      <c r="C32" s="121">
        <v>5217.72704</v>
      </c>
      <c r="D32" s="42">
        <v>1386.3270400000001</v>
      </c>
      <c r="E32" s="119">
        <f t="shared" si="1"/>
        <v>26.56955853328809</v>
      </c>
    </row>
    <row r="33" spans="1:5" ht="18.75">
      <c r="A33" s="166">
        <v>250000</v>
      </c>
      <c r="B33" s="161" t="s">
        <v>64</v>
      </c>
      <c r="C33" s="115">
        <f>+C34+C35</f>
        <v>737.878</v>
      </c>
      <c r="D33" s="45">
        <f>+D34+D35</f>
        <v>108.5</v>
      </c>
      <c r="E33" s="119">
        <f t="shared" si="1"/>
        <v>14.70432781570937</v>
      </c>
    </row>
    <row r="34" spans="1:5" ht="18.75">
      <c r="A34" s="169">
        <v>250404</v>
      </c>
      <c r="B34" s="178" t="s">
        <v>30</v>
      </c>
      <c r="C34" s="122">
        <v>727.378</v>
      </c>
      <c r="D34" s="40">
        <v>108.5</v>
      </c>
      <c r="E34" s="41">
        <f t="shared" si="1"/>
        <v>14.916590823478302</v>
      </c>
    </row>
    <row r="35" spans="1:5" ht="57" thickBot="1">
      <c r="A35" s="169">
        <v>250913</v>
      </c>
      <c r="B35" s="178" t="s">
        <v>19</v>
      </c>
      <c r="C35" s="122">
        <v>10.5</v>
      </c>
      <c r="D35" s="40">
        <v>0</v>
      </c>
      <c r="E35" s="41">
        <f t="shared" si="1"/>
        <v>0</v>
      </c>
    </row>
    <row r="36" spans="1:7" s="190" customFormat="1" ht="30" customHeight="1" hidden="1" thickBot="1">
      <c r="A36" s="186"/>
      <c r="B36" s="187" t="s">
        <v>150</v>
      </c>
      <c r="C36" s="193">
        <f>SUM(C21:C33)</f>
        <v>99175.77107</v>
      </c>
      <c r="D36" s="102">
        <f>SUM(D21:D33)</f>
        <v>38162.6946</v>
      </c>
      <c r="E36" s="198">
        <f t="shared" si="1"/>
        <v>38.47985671123656</v>
      </c>
      <c r="F36" s="194"/>
      <c r="G36" s="194"/>
    </row>
    <row r="37" spans="1:5" ht="18.75" hidden="1">
      <c r="A37" s="170">
        <v>250380</v>
      </c>
      <c r="B37" s="179" t="s">
        <v>129</v>
      </c>
      <c r="C37" s="115"/>
      <c r="D37" s="45"/>
      <c r="E37" s="119">
        <f t="shared" si="1"/>
      </c>
    </row>
    <row r="38" spans="1:5" ht="38.25" customHeight="1" hidden="1" thickBot="1">
      <c r="A38" s="166">
        <v>250348</v>
      </c>
      <c r="B38" s="161" t="s">
        <v>28</v>
      </c>
      <c r="C38" s="115"/>
      <c r="D38" s="45"/>
      <c r="E38" s="119">
        <f t="shared" si="1"/>
      </c>
    </row>
    <row r="39" spans="1:7" s="190" customFormat="1" ht="32.25" customHeight="1" thickBot="1">
      <c r="A39" s="200"/>
      <c r="B39" s="192" t="s">
        <v>151</v>
      </c>
      <c r="C39" s="193">
        <f>SUM(C36:C38)</f>
        <v>99175.77107</v>
      </c>
      <c r="D39" s="102">
        <f>SUM(D36:D38)</f>
        <v>38162.6946</v>
      </c>
      <c r="E39" s="198">
        <f t="shared" si="1"/>
        <v>38.47985671123656</v>
      </c>
      <c r="G39" s="188"/>
    </row>
    <row r="40" spans="1:5" s="190" customFormat="1" ht="27.75" customHeight="1" thickBot="1">
      <c r="A40" s="195"/>
      <c r="B40" s="11" t="s">
        <v>66</v>
      </c>
      <c r="C40" s="241"/>
      <c r="D40" s="130"/>
      <c r="E40" s="214"/>
    </row>
    <row r="41" spans="1:5" ht="37.5">
      <c r="A41" s="174">
        <v>250908</v>
      </c>
      <c r="B41" s="182" t="s">
        <v>21</v>
      </c>
      <c r="C41" s="250">
        <v>174.5</v>
      </c>
      <c r="D41" s="251">
        <v>0</v>
      </c>
      <c r="E41" s="140">
        <f>IF(C41=0,"",IF(($D41/C41*100)&gt;=200,"В/100",$D41/C41*100))</f>
        <v>0</v>
      </c>
    </row>
    <row r="42" spans="1:6" ht="37.5">
      <c r="A42" s="167">
        <v>250909</v>
      </c>
      <c r="B42" s="183" t="s">
        <v>17</v>
      </c>
      <c r="C42" s="117">
        <v>-175</v>
      </c>
      <c r="D42" s="118">
        <v>-81.58574</v>
      </c>
      <c r="E42" s="119">
        <f>IF(C42=0,"",IF(($D42/C42*100)&gt;=200,"В/100",$D42/C42*100))</f>
        <v>46.620422857142856</v>
      </c>
      <c r="F42" s="143"/>
    </row>
    <row r="43" spans="1:5" ht="37.5">
      <c r="A43" s="167">
        <v>250911</v>
      </c>
      <c r="B43" s="141" t="s">
        <v>22</v>
      </c>
      <c r="C43" s="117">
        <v>1100</v>
      </c>
      <c r="D43" s="118">
        <v>470</v>
      </c>
      <c r="E43" s="119">
        <f>IF(C43=0,"",IF(($D43/C43*100)&gt;=200,"В/100",$D43/C43*100))</f>
        <v>42.72727272727273</v>
      </c>
    </row>
    <row r="44" spans="1:7" ht="38.25" thickBot="1">
      <c r="A44" s="167">
        <v>250912</v>
      </c>
      <c r="B44" s="183" t="s">
        <v>15</v>
      </c>
      <c r="C44" s="117">
        <v>-1100</v>
      </c>
      <c r="D44" s="118">
        <v>-750</v>
      </c>
      <c r="E44" s="119">
        <f>IF(C44=0,"",IF(($D44/C44*100)&gt;=200,"В/100",$D44/C44*100))</f>
        <v>68.18181818181817</v>
      </c>
      <c r="F44" s="129"/>
      <c r="G44" s="129"/>
    </row>
    <row r="45" spans="1:7" s="190" customFormat="1" ht="28.5" customHeight="1" thickBot="1">
      <c r="A45" s="186"/>
      <c r="B45" s="187" t="s">
        <v>67</v>
      </c>
      <c r="C45" s="193">
        <f>SUM(C41:C44)</f>
        <v>-0.5</v>
      </c>
      <c r="D45" s="102">
        <f>SUM(D41:D44)</f>
        <v>-361.58574</v>
      </c>
      <c r="E45" s="198"/>
      <c r="F45" s="185"/>
      <c r="G45" s="185"/>
    </row>
    <row r="46" spans="1:5" s="190" customFormat="1" ht="24.75" customHeight="1" thickBot="1">
      <c r="A46" s="215"/>
      <c r="B46" s="208" t="s">
        <v>156</v>
      </c>
      <c r="C46" s="216"/>
      <c r="D46" s="252"/>
      <c r="E46" s="217"/>
    </row>
    <row r="47" spans="1:5" ht="37.5">
      <c r="A47" s="218">
        <v>601000</v>
      </c>
      <c r="B47" s="180" t="s">
        <v>83</v>
      </c>
      <c r="C47" s="260">
        <f>+C48+C49</f>
        <v>0</v>
      </c>
      <c r="D47" s="261">
        <f>D48+D49</f>
        <v>-2820</v>
      </c>
      <c r="E47" s="142"/>
    </row>
    <row r="48" spans="1:5" ht="37.5">
      <c r="A48" s="169">
        <v>601100</v>
      </c>
      <c r="B48" s="178" t="s">
        <v>82</v>
      </c>
      <c r="C48" s="122">
        <v>9400</v>
      </c>
      <c r="D48" s="40">
        <v>0</v>
      </c>
      <c r="E48" s="41"/>
    </row>
    <row r="49" spans="1:5" ht="19.5" customHeight="1">
      <c r="A49" s="169">
        <v>601200</v>
      </c>
      <c r="B49" s="178" t="s">
        <v>81</v>
      </c>
      <c r="C49" s="122">
        <v>-9400</v>
      </c>
      <c r="D49" s="40">
        <v>-2820</v>
      </c>
      <c r="E49" s="41"/>
    </row>
    <row r="50" spans="1:5" ht="18.75">
      <c r="A50" s="166">
        <v>602000</v>
      </c>
      <c r="B50" s="161" t="s">
        <v>80</v>
      </c>
      <c r="C50" s="115">
        <f>C51-C52+C68+C69</f>
        <v>32341.548069999997</v>
      </c>
      <c r="D50" s="45">
        <f>D51-D52+D68+D69</f>
        <v>1453.6269099999972</v>
      </c>
      <c r="E50" s="94"/>
    </row>
    <row r="51" spans="1:5" ht="18.75">
      <c r="A51" s="169">
        <v>602100</v>
      </c>
      <c r="B51" s="178" t="s">
        <v>84</v>
      </c>
      <c r="C51" s="122">
        <v>10884.17767</v>
      </c>
      <c r="D51" s="40">
        <v>30023.989289999998</v>
      </c>
      <c r="E51" s="41"/>
    </row>
    <row r="52" spans="1:5" ht="18.75">
      <c r="A52" s="169">
        <v>602200</v>
      </c>
      <c r="B52" s="178" t="s">
        <v>85</v>
      </c>
      <c r="C52" s="122"/>
      <c r="D52" s="40">
        <f>SUM(D54:D55)</f>
        <v>38557.4331</v>
      </c>
      <c r="E52" s="41"/>
    </row>
    <row r="53" spans="1:12" ht="18.75" hidden="1">
      <c r="A53" s="169"/>
      <c r="B53" s="178" t="s">
        <v>25</v>
      </c>
      <c r="C53" s="122"/>
      <c r="D53" s="40"/>
      <c r="E53" s="41"/>
      <c r="F53" s="144"/>
      <c r="K53" s="145"/>
      <c r="L53" s="145">
        <f>K53+K54+K57+K59+K61+K62+K63+K76</f>
        <v>0</v>
      </c>
    </row>
    <row r="54" spans="1:11" ht="18.75" hidden="1">
      <c r="A54" s="169"/>
      <c r="B54" s="178" t="s">
        <v>23</v>
      </c>
      <c r="C54" s="122"/>
      <c r="D54" s="40">
        <v>25844.50532</v>
      </c>
      <c r="E54" s="41"/>
      <c r="K54" s="145"/>
    </row>
    <row r="55" spans="1:11" ht="18.75" hidden="1">
      <c r="A55" s="169"/>
      <c r="B55" s="178" t="s">
        <v>24</v>
      </c>
      <c r="C55" s="122"/>
      <c r="D55" s="40">
        <f>SUM(D57:D67)</f>
        <v>12712.92778</v>
      </c>
      <c r="E55" s="41"/>
      <c r="K55" s="145"/>
    </row>
    <row r="56" spans="1:11" ht="18.75" hidden="1">
      <c r="A56" s="169"/>
      <c r="B56" s="178" t="s">
        <v>26</v>
      </c>
      <c r="C56" s="122"/>
      <c r="D56" s="40"/>
      <c r="E56" s="41"/>
      <c r="K56" s="145"/>
    </row>
    <row r="57" spans="1:11" s="222" customFormat="1" ht="18.75" hidden="1">
      <c r="A57" s="219"/>
      <c r="B57" s="203" t="s">
        <v>112</v>
      </c>
      <c r="C57" s="262"/>
      <c r="D57" s="263">
        <v>6098.07477</v>
      </c>
      <c r="E57" s="220"/>
      <c r="F57" s="221"/>
      <c r="K57" s="223"/>
    </row>
    <row r="58" spans="1:11" s="222" customFormat="1" ht="18.75" hidden="1">
      <c r="A58" s="219"/>
      <c r="B58" s="203" t="s">
        <v>108</v>
      </c>
      <c r="C58" s="262"/>
      <c r="D58" s="263">
        <v>1009.51669</v>
      </c>
      <c r="E58" s="220"/>
      <c r="K58" s="223"/>
    </row>
    <row r="59" spans="1:11" s="222" customFormat="1" ht="18.75" hidden="1">
      <c r="A59" s="219"/>
      <c r="B59" s="203" t="s">
        <v>125</v>
      </c>
      <c r="C59" s="262"/>
      <c r="D59" s="263">
        <v>2.01243</v>
      </c>
      <c r="E59" s="220"/>
      <c r="K59" s="223"/>
    </row>
    <row r="60" spans="1:11" s="222" customFormat="1" ht="18.75" hidden="1">
      <c r="A60" s="219"/>
      <c r="B60" s="203" t="s">
        <v>109</v>
      </c>
      <c r="C60" s="262"/>
      <c r="D60" s="263">
        <v>280.24537</v>
      </c>
      <c r="E60" s="220"/>
      <c r="K60" s="223"/>
    </row>
    <row r="61" spans="1:11" s="222" customFormat="1" ht="18.75" hidden="1">
      <c r="A61" s="219"/>
      <c r="B61" s="203" t="s">
        <v>110</v>
      </c>
      <c r="C61" s="262"/>
      <c r="D61" s="263">
        <v>0.0005</v>
      </c>
      <c r="E61" s="220"/>
      <c r="K61" s="223"/>
    </row>
    <row r="62" spans="1:11" s="222" customFormat="1" ht="18.75" hidden="1">
      <c r="A62" s="219"/>
      <c r="B62" s="203" t="s">
        <v>126</v>
      </c>
      <c r="C62" s="262"/>
      <c r="D62" s="263">
        <v>107.28612</v>
      </c>
      <c r="E62" s="220"/>
      <c r="K62" s="223"/>
    </row>
    <row r="63" spans="1:11" s="222" customFormat="1" ht="18.75" hidden="1">
      <c r="A63" s="219"/>
      <c r="B63" s="203" t="s">
        <v>127</v>
      </c>
      <c r="C63" s="262"/>
      <c r="D63" s="263">
        <v>3192.69805</v>
      </c>
      <c r="E63" s="220"/>
      <c r="K63" s="223"/>
    </row>
    <row r="64" spans="1:11" s="222" customFormat="1" ht="18.75" hidden="1">
      <c r="A64" s="219"/>
      <c r="B64" s="203" t="s">
        <v>111</v>
      </c>
      <c r="C64" s="262"/>
      <c r="D64" s="263">
        <v>0</v>
      </c>
      <c r="E64" s="220"/>
      <c r="K64" s="223"/>
    </row>
    <row r="65" spans="1:11" s="222" customFormat="1" ht="18.75" hidden="1">
      <c r="A65" s="219"/>
      <c r="B65" s="203" t="s">
        <v>128</v>
      </c>
      <c r="C65" s="262"/>
      <c r="D65" s="263">
        <v>2023.09385</v>
      </c>
      <c r="E65" s="220"/>
      <c r="K65" s="223"/>
    </row>
    <row r="66" spans="1:11" s="222" customFormat="1" ht="18.75" hidden="1">
      <c r="A66" s="219"/>
      <c r="B66" s="203" t="s">
        <v>113</v>
      </c>
      <c r="C66" s="262"/>
      <c r="D66" s="263"/>
      <c r="E66" s="220"/>
      <c r="K66" s="223"/>
    </row>
    <row r="67" spans="1:11" s="222" customFormat="1" ht="18.75" hidden="1">
      <c r="A67" s="219"/>
      <c r="B67" s="203" t="s">
        <v>114</v>
      </c>
      <c r="C67" s="262"/>
      <c r="D67" s="263"/>
      <c r="E67" s="220"/>
      <c r="K67" s="223"/>
    </row>
    <row r="68" spans="1:11" ht="18.75">
      <c r="A68" s="169">
        <v>602300</v>
      </c>
      <c r="B68" s="178" t="s">
        <v>152</v>
      </c>
      <c r="C68" s="122">
        <v>0</v>
      </c>
      <c r="D68" s="40">
        <v>-11.507</v>
      </c>
      <c r="E68" s="41"/>
      <c r="K68" s="145"/>
    </row>
    <row r="69" spans="1:11" ht="38.25" thickBot="1">
      <c r="A69" s="169">
        <v>602400</v>
      </c>
      <c r="B69" s="178" t="s">
        <v>49</v>
      </c>
      <c r="C69" s="122">
        <v>21457.3704</v>
      </c>
      <c r="D69" s="40">
        <v>9998.577720000001</v>
      </c>
      <c r="E69" s="41"/>
      <c r="K69" s="145"/>
    </row>
    <row r="70" spans="1:11" ht="28.5" customHeight="1" thickBot="1">
      <c r="A70" s="186"/>
      <c r="B70" s="187" t="s">
        <v>155</v>
      </c>
      <c r="C70" s="193">
        <f>+C47+C50</f>
        <v>32341.548069999997</v>
      </c>
      <c r="D70" s="102">
        <f>+D47+D50</f>
        <v>-1366.3730900000028</v>
      </c>
      <c r="E70" s="198"/>
      <c r="K70" s="145"/>
    </row>
    <row r="71" spans="3:11" ht="18">
      <c r="C71" s="146"/>
      <c r="D71" s="148"/>
      <c r="E71" s="149"/>
      <c r="K71" s="145"/>
    </row>
    <row r="72" spans="2:11" s="237" customFormat="1" ht="18.75" hidden="1" thickBot="1">
      <c r="B72" s="239" t="s">
        <v>18</v>
      </c>
      <c r="C72" s="240">
        <f>+C19-C39-C45+C70</f>
        <v>0</v>
      </c>
      <c r="D72" s="240">
        <f>+D19-D39-D45+D70</f>
        <v>-4.092726157978177E-12</v>
      </c>
      <c r="K72" s="238"/>
    </row>
    <row r="73" spans="3:11" ht="18">
      <c r="C73" s="151"/>
      <c r="D73" s="153"/>
      <c r="E73" s="150"/>
      <c r="K73" s="145"/>
    </row>
    <row r="74" spans="3:11" ht="18">
      <c r="C74" s="151"/>
      <c r="D74" s="153"/>
      <c r="E74" s="150"/>
      <c r="K74" s="145"/>
    </row>
    <row r="75" spans="3:11" ht="18">
      <c r="C75" s="151"/>
      <c r="D75" s="154"/>
      <c r="E75" s="150"/>
      <c r="K75" s="145"/>
    </row>
    <row r="76" spans="3:11" ht="18">
      <c r="C76" s="151"/>
      <c r="D76" s="153"/>
      <c r="E76" s="150"/>
      <c r="K76" s="145"/>
    </row>
    <row r="77" spans="3:5" ht="18">
      <c r="C77" s="151"/>
      <c r="D77" s="153"/>
      <c r="E77" s="150"/>
    </row>
    <row r="78" spans="3:5" ht="18">
      <c r="C78" s="151"/>
      <c r="D78" s="153"/>
      <c r="E78" s="150"/>
    </row>
    <row r="79" spans="3:5" ht="18">
      <c r="C79" s="151"/>
      <c r="D79" s="153"/>
      <c r="E79" s="150"/>
    </row>
    <row r="80" spans="3:5" ht="18">
      <c r="C80" s="151"/>
      <c r="D80" s="153"/>
      <c r="E80" s="150"/>
    </row>
    <row r="81" spans="3:5" ht="18">
      <c r="C81" s="151"/>
      <c r="D81" s="153"/>
      <c r="E81" s="150"/>
    </row>
    <row r="82" spans="3:5" ht="18">
      <c r="C82" s="151"/>
      <c r="D82" s="153"/>
      <c r="E82" s="151"/>
    </row>
    <row r="83" spans="3:5" ht="18">
      <c r="C83" s="151"/>
      <c r="D83" s="153"/>
      <c r="E83" s="151"/>
    </row>
    <row r="84" spans="3:5" ht="18">
      <c r="C84" s="151"/>
      <c r="D84" s="153"/>
      <c r="E84" s="151"/>
    </row>
    <row r="85" spans="3:5" ht="18">
      <c r="C85" s="151"/>
      <c r="D85" s="153"/>
      <c r="E85" s="151"/>
    </row>
    <row r="86" spans="3:5" ht="18">
      <c r="C86" s="151"/>
      <c r="D86" s="153"/>
      <c r="E86" s="151"/>
    </row>
    <row r="87" spans="3:5" ht="18">
      <c r="C87" s="151"/>
      <c r="D87" s="153"/>
      <c r="E87" s="151"/>
    </row>
    <row r="88" spans="3:5" ht="18">
      <c r="C88" s="151"/>
      <c r="D88" s="153"/>
      <c r="E88" s="151"/>
    </row>
    <row r="89" spans="3:5" ht="18">
      <c r="C89" s="151"/>
      <c r="D89" s="153"/>
      <c r="E89" s="151"/>
    </row>
    <row r="90" spans="3:5" ht="18">
      <c r="C90" s="151"/>
      <c r="D90" s="153"/>
      <c r="E90" s="151"/>
    </row>
    <row r="91" spans="3:5" ht="18">
      <c r="C91" s="151"/>
      <c r="D91" s="153"/>
      <c r="E91" s="151"/>
    </row>
    <row r="92" spans="3:5" ht="18">
      <c r="C92" s="151"/>
      <c r="D92" s="153"/>
      <c r="E92" s="151"/>
    </row>
    <row r="93" spans="3:5" ht="18">
      <c r="C93" s="151"/>
      <c r="D93" s="153"/>
      <c r="E93" s="151"/>
    </row>
    <row r="94" spans="3:5" ht="18">
      <c r="C94" s="151"/>
      <c r="D94" s="153"/>
      <c r="E94" s="151"/>
    </row>
    <row r="95" spans="3:5" ht="18">
      <c r="C95" s="151"/>
      <c r="D95" s="153"/>
      <c r="E95" s="151"/>
    </row>
    <row r="96" spans="3:5" ht="18">
      <c r="C96" s="151"/>
      <c r="D96" s="153"/>
      <c r="E96" s="151"/>
    </row>
    <row r="97" spans="3:5" ht="18">
      <c r="C97" s="151"/>
      <c r="D97" s="153"/>
      <c r="E97" s="151"/>
    </row>
    <row r="98" spans="3:5" ht="18">
      <c r="C98" s="151"/>
      <c r="D98" s="153"/>
      <c r="E98" s="151"/>
    </row>
    <row r="99" spans="3:5" ht="18">
      <c r="C99" s="151"/>
      <c r="D99" s="153"/>
      <c r="E99" s="151"/>
    </row>
    <row r="100" spans="3:5" ht="18">
      <c r="C100" s="151"/>
      <c r="D100" s="153"/>
      <c r="E100" s="151"/>
    </row>
    <row r="101" spans="3:5" ht="18">
      <c r="C101" s="151"/>
      <c r="D101" s="153"/>
      <c r="E101" s="151"/>
    </row>
    <row r="102" spans="3:5" ht="18">
      <c r="C102" s="151"/>
      <c r="D102" s="153"/>
      <c r="E102" s="151"/>
    </row>
    <row r="103" spans="3:5" ht="18">
      <c r="C103" s="151"/>
      <c r="D103" s="153"/>
      <c r="E103" s="151"/>
    </row>
    <row r="104" spans="3:5" ht="18">
      <c r="C104" s="151"/>
      <c r="D104" s="153"/>
      <c r="E104" s="151"/>
    </row>
    <row r="105" spans="3:5" ht="18">
      <c r="C105" s="151"/>
      <c r="D105" s="153"/>
      <c r="E105" s="151"/>
    </row>
    <row r="106" spans="3:5" ht="18">
      <c r="C106" s="151"/>
      <c r="D106" s="153"/>
      <c r="E106" s="151"/>
    </row>
    <row r="107" spans="3:5" ht="18">
      <c r="C107" s="151"/>
      <c r="D107" s="153"/>
      <c r="E107" s="151"/>
    </row>
    <row r="108" spans="3:5" ht="18">
      <c r="C108" s="151"/>
      <c r="D108" s="153"/>
      <c r="E108" s="151"/>
    </row>
    <row r="109" spans="3:5" ht="18">
      <c r="C109" s="151"/>
      <c r="D109" s="153"/>
      <c r="E109" s="151"/>
    </row>
    <row r="110" spans="3:5" ht="18">
      <c r="C110" s="151"/>
      <c r="D110" s="153"/>
      <c r="E110" s="151"/>
    </row>
    <row r="111" spans="3:5" ht="18">
      <c r="C111" s="151"/>
      <c r="D111" s="153"/>
      <c r="E111" s="151"/>
    </row>
    <row r="112" spans="3:5" ht="18">
      <c r="C112" s="151"/>
      <c r="D112" s="153"/>
      <c r="E112" s="151"/>
    </row>
    <row r="113" spans="3:5" ht="18">
      <c r="C113" s="151"/>
      <c r="D113" s="153"/>
      <c r="E113" s="151"/>
    </row>
    <row r="114" spans="3:5" ht="18">
      <c r="C114" s="151"/>
      <c r="D114" s="153"/>
      <c r="E114" s="151"/>
    </row>
    <row r="115" spans="3:5" ht="18">
      <c r="C115" s="151"/>
      <c r="D115" s="153"/>
      <c r="E115" s="151"/>
    </row>
    <row r="116" spans="3:5" ht="18">
      <c r="C116" s="151"/>
      <c r="D116" s="153"/>
      <c r="E116" s="151"/>
    </row>
    <row r="117" spans="3:5" ht="18">
      <c r="C117" s="151"/>
      <c r="D117" s="153"/>
      <c r="E117" s="151"/>
    </row>
    <row r="118" spans="3:5" ht="18">
      <c r="C118" s="151"/>
      <c r="D118" s="153"/>
      <c r="E118" s="151"/>
    </row>
    <row r="119" spans="3:5" ht="18">
      <c r="C119" s="151"/>
      <c r="D119" s="153"/>
      <c r="E119" s="151"/>
    </row>
    <row r="120" spans="3:5" ht="18">
      <c r="C120" s="151"/>
      <c r="D120" s="153"/>
      <c r="E120" s="151"/>
    </row>
    <row r="121" spans="3:5" ht="18">
      <c r="C121" s="151"/>
      <c r="D121" s="153"/>
      <c r="E121" s="151"/>
    </row>
    <row r="122" spans="3:5" ht="18">
      <c r="C122" s="151"/>
      <c r="D122" s="153"/>
      <c r="E122" s="151"/>
    </row>
    <row r="123" spans="3:5" ht="18">
      <c r="C123" s="151"/>
      <c r="D123" s="153"/>
      <c r="E123" s="151"/>
    </row>
    <row r="124" spans="3:5" ht="18">
      <c r="C124" s="151"/>
      <c r="E124" s="151"/>
    </row>
    <row r="125" spans="3:5" ht="18">
      <c r="C125" s="151"/>
      <c r="E125" s="151"/>
    </row>
    <row r="126" spans="3:5" ht="18">
      <c r="C126" s="151"/>
      <c r="E126" s="151"/>
    </row>
    <row r="127" spans="3:5" ht="18">
      <c r="C127" s="151"/>
      <c r="E127" s="151"/>
    </row>
    <row r="128" spans="3:5" ht="18">
      <c r="C128" s="151"/>
      <c r="E128" s="151"/>
    </row>
    <row r="129" spans="3:5" ht="18">
      <c r="C129" s="151"/>
      <c r="E129" s="151"/>
    </row>
    <row r="130" spans="3:5" ht="18">
      <c r="C130" s="151"/>
      <c r="E130" s="151"/>
    </row>
    <row r="131" spans="3:5" ht="18">
      <c r="C131" s="151"/>
      <c r="E131" s="151"/>
    </row>
    <row r="132" spans="3:5" ht="18">
      <c r="C132" s="151"/>
      <c r="E132" s="151"/>
    </row>
    <row r="133" spans="3:5" ht="18">
      <c r="C133" s="151"/>
      <c r="E133" s="151"/>
    </row>
    <row r="134" spans="3:5" ht="18">
      <c r="C134" s="151"/>
      <c r="E134" s="151"/>
    </row>
    <row r="135" spans="3:5" ht="18">
      <c r="C135" s="151"/>
      <c r="E135" s="151"/>
    </row>
    <row r="136" spans="3:5" ht="18">
      <c r="C136" s="151"/>
      <c r="E136" s="151"/>
    </row>
    <row r="137" spans="3:5" ht="18">
      <c r="C137" s="151"/>
      <c r="E137" s="151"/>
    </row>
    <row r="138" spans="3:5" ht="18">
      <c r="C138" s="151"/>
      <c r="E138" s="151"/>
    </row>
    <row r="139" spans="3:5" ht="18">
      <c r="C139" s="151"/>
      <c r="E139" s="151"/>
    </row>
    <row r="140" spans="3:5" ht="18">
      <c r="C140" s="151"/>
      <c r="E140" s="151"/>
    </row>
    <row r="141" spans="3:5" ht="18">
      <c r="C141" s="151"/>
      <c r="E141" s="151"/>
    </row>
    <row r="142" spans="3:5" ht="18">
      <c r="C142" s="151"/>
      <c r="E142" s="151"/>
    </row>
    <row r="143" spans="3:5" ht="18">
      <c r="C143" s="151"/>
      <c r="E143" s="151"/>
    </row>
    <row r="144" spans="3:5" ht="18">
      <c r="C144" s="151"/>
      <c r="E144" s="151"/>
    </row>
    <row r="145" spans="3:5" ht="18">
      <c r="C145" s="151"/>
      <c r="E145" s="151"/>
    </row>
    <row r="146" spans="3:5" ht="18">
      <c r="C146" s="151"/>
      <c r="E146" s="151"/>
    </row>
    <row r="147" spans="3:5" ht="18">
      <c r="C147" s="151"/>
      <c r="E147" s="151"/>
    </row>
    <row r="148" spans="3:5" ht="18">
      <c r="C148" s="151"/>
      <c r="E148" s="151"/>
    </row>
    <row r="149" spans="3:5" ht="18">
      <c r="C149" s="151"/>
      <c r="E149" s="151"/>
    </row>
    <row r="150" spans="3:5" ht="18">
      <c r="C150" s="151"/>
      <c r="E150" s="151"/>
    </row>
    <row r="151" spans="3:5" ht="18">
      <c r="C151" s="151"/>
      <c r="E151" s="151"/>
    </row>
    <row r="152" spans="3:5" ht="18">
      <c r="C152" s="151"/>
      <c r="E152" s="151"/>
    </row>
    <row r="153" spans="3:5" ht="18">
      <c r="C153" s="151"/>
      <c r="E153" s="151"/>
    </row>
    <row r="154" spans="3:5" ht="18">
      <c r="C154" s="151"/>
      <c r="E154" s="151"/>
    </row>
    <row r="155" spans="3:5" ht="18">
      <c r="C155" s="151"/>
      <c r="E155" s="151"/>
    </row>
    <row r="156" spans="3:5" ht="18">
      <c r="C156" s="151"/>
      <c r="E156" s="151"/>
    </row>
    <row r="157" spans="3:5" ht="18">
      <c r="C157" s="151"/>
      <c r="E157" s="151"/>
    </row>
    <row r="158" spans="3:5" ht="18">
      <c r="C158" s="151"/>
      <c r="E158" s="151"/>
    </row>
    <row r="159" spans="3:5" ht="18">
      <c r="C159" s="151"/>
      <c r="E159" s="151"/>
    </row>
    <row r="160" spans="3:5" ht="18">
      <c r="C160" s="151"/>
      <c r="E160" s="151"/>
    </row>
    <row r="161" spans="3:5" ht="18">
      <c r="C161" s="151"/>
      <c r="E161" s="151"/>
    </row>
    <row r="162" spans="3:5" ht="18">
      <c r="C162" s="151"/>
      <c r="E162" s="151"/>
    </row>
    <row r="163" spans="3:5" ht="18">
      <c r="C163" s="151"/>
      <c r="E163" s="151"/>
    </row>
    <row r="164" spans="3:5" ht="18">
      <c r="C164" s="151"/>
      <c r="E164" s="151"/>
    </row>
    <row r="165" spans="3:5" ht="18">
      <c r="C165" s="151"/>
      <c r="E165" s="151"/>
    </row>
    <row r="166" spans="3:5" ht="18">
      <c r="C166" s="151"/>
      <c r="E166" s="151"/>
    </row>
    <row r="167" spans="3:5" ht="18">
      <c r="C167" s="151"/>
      <c r="E167" s="151"/>
    </row>
    <row r="168" spans="3:5" ht="18">
      <c r="C168" s="151"/>
      <c r="E168" s="151"/>
    </row>
    <row r="169" spans="3:5" ht="18">
      <c r="C169" s="151"/>
      <c r="E169" s="151"/>
    </row>
    <row r="170" spans="3:5" ht="18">
      <c r="C170" s="151"/>
      <c r="E170" s="151"/>
    </row>
    <row r="171" spans="3:5" ht="18">
      <c r="C171" s="151"/>
      <c r="E171" s="151"/>
    </row>
    <row r="172" spans="3:5" ht="18">
      <c r="C172" s="151"/>
      <c r="E172" s="151"/>
    </row>
    <row r="173" spans="3:5" ht="18">
      <c r="C173" s="151"/>
      <c r="E173" s="151"/>
    </row>
    <row r="174" spans="3:5" ht="18">
      <c r="C174" s="151"/>
      <c r="E174" s="151"/>
    </row>
    <row r="175" spans="3:5" ht="18">
      <c r="C175" s="151"/>
      <c r="E175" s="151"/>
    </row>
    <row r="176" spans="3:5" ht="18">
      <c r="C176" s="151"/>
      <c r="E176" s="151"/>
    </row>
    <row r="177" spans="3:5" ht="18">
      <c r="C177" s="151"/>
      <c r="E177" s="151"/>
    </row>
    <row r="178" spans="3:5" ht="18">
      <c r="C178" s="151"/>
      <c r="E178" s="150"/>
    </row>
    <row r="179" spans="3:5" ht="18">
      <c r="C179" s="151"/>
      <c r="E179" s="150"/>
    </row>
    <row r="180" spans="3:5" ht="18">
      <c r="C180" s="151"/>
      <c r="E180" s="150"/>
    </row>
    <row r="181" spans="3:5" ht="18">
      <c r="C181" s="151"/>
      <c r="E181" s="150"/>
    </row>
    <row r="182" spans="3:5" ht="18">
      <c r="C182" s="151"/>
      <c r="E182" s="150"/>
    </row>
    <row r="183" spans="3:5" ht="18">
      <c r="C183" s="151"/>
      <c r="E183" s="150"/>
    </row>
    <row r="184" spans="3:5" ht="18">
      <c r="C184" s="151"/>
      <c r="E184" s="150"/>
    </row>
    <row r="185" spans="3:5" ht="18">
      <c r="C185" s="151"/>
      <c r="E185" s="150"/>
    </row>
    <row r="186" spans="3:5" ht="18">
      <c r="C186" s="151"/>
      <c r="E186" s="150"/>
    </row>
    <row r="187" spans="3:5" ht="18">
      <c r="C187" s="151"/>
      <c r="E187" s="150"/>
    </row>
    <row r="188" spans="3:5" ht="18">
      <c r="C188" s="151"/>
      <c r="E188" s="150"/>
    </row>
    <row r="189" spans="3:5" ht="18">
      <c r="C189" s="151"/>
      <c r="E189" s="150"/>
    </row>
    <row r="190" spans="3:5" ht="18">
      <c r="C190" s="151"/>
      <c r="E190" s="150"/>
    </row>
    <row r="191" spans="3:5" ht="18">
      <c r="C191" s="151"/>
      <c r="E191" s="150"/>
    </row>
    <row r="192" spans="3:5" ht="18">
      <c r="C192" s="151"/>
      <c r="E192" s="150"/>
    </row>
    <row r="193" spans="3:5" ht="18">
      <c r="C193" s="151"/>
      <c r="E193" s="150"/>
    </row>
    <row r="194" spans="3:5" ht="18">
      <c r="C194" s="151"/>
      <c r="E194" s="150"/>
    </row>
    <row r="195" spans="3:5" ht="18">
      <c r="C195" s="151"/>
      <c r="E195" s="150"/>
    </row>
    <row r="196" spans="3:5" ht="18">
      <c r="C196" s="151"/>
      <c r="E196" s="150"/>
    </row>
    <row r="197" spans="3:5" ht="18">
      <c r="C197" s="151"/>
      <c r="E197" s="150"/>
    </row>
    <row r="198" spans="3:5" ht="18">
      <c r="C198" s="151"/>
      <c r="E198" s="150"/>
    </row>
    <row r="199" spans="3:5" ht="18">
      <c r="C199" s="151"/>
      <c r="E199" s="150"/>
    </row>
    <row r="200" spans="3:5" ht="18">
      <c r="C200" s="151"/>
      <c r="E200" s="150"/>
    </row>
    <row r="201" spans="3:5" ht="18">
      <c r="C201" s="151"/>
      <c r="E201" s="150"/>
    </row>
    <row r="202" spans="3:5" ht="18">
      <c r="C202" s="151"/>
      <c r="E202" s="150"/>
    </row>
    <row r="203" spans="3:5" ht="18">
      <c r="C203" s="151"/>
      <c r="E203" s="150"/>
    </row>
    <row r="204" spans="3:5" ht="18">
      <c r="C204" s="151"/>
      <c r="E204" s="150"/>
    </row>
    <row r="205" spans="3:5" ht="18">
      <c r="C205" s="151"/>
      <c r="E205" s="150"/>
    </row>
    <row r="206" spans="3:5" ht="18">
      <c r="C206" s="151"/>
      <c r="E206" s="150"/>
    </row>
    <row r="207" spans="3:5" ht="18">
      <c r="C207" s="151"/>
      <c r="E207" s="150"/>
    </row>
    <row r="208" spans="3:5" ht="18">
      <c r="C208" s="151"/>
      <c r="E208" s="150"/>
    </row>
    <row r="209" spans="3:5" ht="18">
      <c r="C209" s="151"/>
      <c r="E209" s="150"/>
    </row>
    <row r="210" spans="3:5" ht="18">
      <c r="C210" s="151"/>
      <c r="E210" s="150"/>
    </row>
    <row r="211" spans="3:5" ht="18">
      <c r="C211" s="151"/>
      <c r="E211" s="150"/>
    </row>
    <row r="212" spans="3:5" ht="18">
      <c r="C212" s="151"/>
      <c r="E212" s="150"/>
    </row>
    <row r="213" spans="3:5" ht="18">
      <c r="C213" s="151"/>
      <c r="E213" s="150"/>
    </row>
    <row r="214" spans="3:5" ht="18">
      <c r="C214" s="151"/>
      <c r="E214" s="150"/>
    </row>
    <row r="215" spans="3:5" ht="18">
      <c r="C215" s="151"/>
      <c r="E215" s="150"/>
    </row>
    <row r="216" spans="3:5" ht="18">
      <c r="C216" s="151"/>
      <c r="E216" s="150"/>
    </row>
    <row r="217" spans="3:5" ht="18">
      <c r="C217" s="151"/>
      <c r="E217" s="150"/>
    </row>
    <row r="218" spans="3:5" ht="18">
      <c r="C218" s="151"/>
      <c r="E218" s="150"/>
    </row>
    <row r="219" spans="3:5" ht="18">
      <c r="C219" s="151"/>
      <c r="E219" s="150"/>
    </row>
    <row r="220" spans="3:5" ht="18">
      <c r="C220" s="151"/>
      <c r="E220" s="150"/>
    </row>
    <row r="221" spans="3:5" ht="18">
      <c r="C221" s="151"/>
      <c r="E221" s="150"/>
    </row>
    <row r="222" spans="3:5" ht="18">
      <c r="C222" s="151"/>
      <c r="E222" s="150"/>
    </row>
    <row r="223" spans="3:5" ht="18">
      <c r="C223" s="151"/>
      <c r="E223" s="150"/>
    </row>
    <row r="224" spans="3:5" ht="18">
      <c r="C224" s="151"/>
      <c r="E224" s="150"/>
    </row>
    <row r="225" spans="3:5" ht="18">
      <c r="C225" s="151"/>
      <c r="E225" s="150"/>
    </row>
    <row r="226" spans="3:5" ht="18">
      <c r="C226" s="151"/>
      <c r="E226" s="150"/>
    </row>
    <row r="227" spans="3:5" ht="18">
      <c r="C227" s="151"/>
      <c r="E227" s="150"/>
    </row>
    <row r="228" spans="3:5" ht="18">
      <c r="C228" s="151"/>
      <c r="E228" s="150"/>
    </row>
    <row r="229" spans="3:5" ht="18">
      <c r="C229" s="151"/>
      <c r="E229" s="150"/>
    </row>
    <row r="230" spans="3:5" ht="18">
      <c r="C230" s="151"/>
      <c r="E230" s="150"/>
    </row>
    <row r="231" spans="3:5" ht="18">
      <c r="C231" s="151"/>
      <c r="E231" s="150"/>
    </row>
    <row r="232" spans="3:5" ht="18">
      <c r="C232" s="151"/>
      <c r="E232" s="150"/>
    </row>
    <row r="233" spans="3:5" ht="18">
      <c r="C233" s="151"/>
      <c r="E233" s="150"/>
    </row>
    <row r="234" spans="3:5" ht="18">
      <c r="C234" s="151"/>
      <c r="E234" s="150"/>
    </row>
    <row r="235" spans="3:5" ht="18">
      <c r="C235" s="151"/>
      <c r="E235" s="150"/>
    </row>
    <row r="236" spans="3:5" ht="18">
      <c r="C236" s="151"/>
      <c r="E236" s="150"/>
    </row>
    <row r="237" spans="3:5" ht="18">
      <c r="C237" s="151"/>
      <c r="E237" s="150"/>
    </row>
    <row r="238" spans="3:5" ht="18">
      <c r="C238" s="151"/>
      <c r="E238" s="150"/>
    </row>
    <row r="239" spans="3:5" ht="18">
      <c r="C239" s="151"/>
      <c r="E239" s="150"/>
    </row>
    <row r="240" spans="3:5" ht="18">
      <c r="C240" s="151"/>
      <c r="E240" s="150"/>
    </row>
    <row r="241" spans="3:5" ht="18">
      <c r="C241" s="151"/>
      <c r="E241" s="150"/>
    </row>
    <row r="242" spans="3:5" ht="18">
      <c r="C242" s="151"/>
      <c r="E242" s="150"/>
    </row>
    <row r="243" spans="3:5" ht="18">
      <c r="C243" s="151"/>
      <c r="E243" s="150"/>
    </row>
    <row r="244" spans="3:5" ht="18">
      <c r="C244" s="151"/>
      <c r="E244" s="150"/>
    </row>
    <row r="245" spans="3:5" ht="18">
      <c r="C245" s="151"/>
      <c r="E245" s="150"/>
    </row>
    <row r="246" spans="3:5" ht="18">
      <c r="C246" s="151"/>
      <c r="E246" s="150"/>
    </row>
    <row r="247" spans="3:5" ht="18">
      <c r="C247" s="151"/>
      <c r="E247" s="150"/>
    </row>
    <row r="248" spans="3:5" ht="18">
      <c r="C248" s="151"/>
      <c r="E248" s="150"/>
    </row>
    <row r="249" spans="3:5" ht="18">
      <c r="C249" s="151"/>
      <c r="E249" s="150"/>
    </row>
    <row r="250" spans="3:5" ht="18">
      <c r="C250" s="151"/>
      <c r="E250" s="150"/>
    </row>
    <row r="251" spans="3:5" ht="18">
      <c r="C251" s="151"/>
      <c r="E251" s="150"/>
    </row>
    <row r="252" spans="3:5" ht="18">
      <c r="C252" s="151"/>
      <c r="E252" s="150"/>
    </row>
    <row r="253" spans="3:5" ht="18">
      <c r="C253" s="151"/>
      <c r="E253" s="150"/>
    </row>
    <row r="254" spans="3:5" ht="18">
      <c r="C254" s="151"/>
      <c r="E254" s="150"/>
    </row>
    <row r="255" spans="3:5" ht="18">
      <c r="C255" s="151"/>
      <c r="E255" s="150"/>
    </row>
    <row r="256" spans="3:5" ht="18">
      <c r="C256" s="151"/>
      <c r="E256" s="150"/>
    </row>
    <row r="257" spans="3:5" ht="18">
      <c r="C257" s="151"/>
      <c r="E257" s="150"/>
    </row>
    <row r="258" spans="3:5" ht="18">
      <c r="C258" s="151"/>
      <c r="E258" s="150"/>
    </row>
    <row r="259" spans="3:5" ht="18">
      <c r="C259" s="151"/>
      <c r="E259" s="150"/>
    </row>
    <row r="260" spans="3:5" ht="18">
      <c r="C260" s="151"/>
      <c r="E260" s="150"/>
    </row>
    <row r="261" spans="3:5" ht="18">
      <c r="C261" s="151"/>
      <c r="E261" s="150"/>
    </row>
    <row r="262" spans="3:5" ht="18">
      <c r="C262" s="151"/>
      <c r="E262" s="150"/>
    </row>
    <row r="263" spans="3:5" ht="18">
      <c r="C263" s="151"/>
      <c r="E263" s="150"/>
    </row>
    <row r="264" spans="3:5" ht="18">
      <c r="C264" s="151"/>
      <c r="E264" s="150"/>
    </row>
    <row r="265" spans="3:5" ht="18">
      <c r="C265" s="151"/>
      <c r="E265" s="150"/>
    </row>
    <row r="266" spans="3:5" ht="18">
      <c r="C266" s="151"/>
      <c r="E266" s="150"/>
    </row>
    <row r="267" spans="3:5" ht="18">
      <c r="C267" s="151"/>
      <c r="E267" s="150"/>
    </row>
    <row r="268" spans="3:5" ht="18">
      <c r="C268" s="151"/>
      <c r="E268" s="150"/>
    </row>
    <row r="269" spans="3:5" ht="18">
      <c r="C269" s="151"/>
      <c r="E269" s="150"/>
    </row>
    <row r="270" spans="3:5" ht="18">
      <c r="C270" s="151"/>
      <c r="E270" s="150"/>
    </row>
    <row r="271" spans="3:5" ht="18">
      <c r="C271" s="151"/>
      <c r="E271" s="150"/>
    </row>
    <row r="272" spans="3:5" ht="18">
      <c r="C272" s="151"/>
      <c r="E272" s="150"/>
    </row>
    <row r="273" spans="3:5" ht="18">
      <c r="C273" s="151"/>
      <c r="E273" s="150"/>
    </row>
    <row r="274" spans="3:5" ht="18">
      <c r="C274" s="151"/>
      <c r="E274" s="150"/>
    </row>
    <row r="275" spans="3:5" ht="18">
      <c r="C275" s="151"/>
      <c r="E275" s="150"/>
    </row>
    <row r="276" spans="3:5" ht="18">
      <c r="C276" s="151"/>
      <c r="E276" s="150"/>
    </row>
    <row r="277" spans="3:5" ht="18">
      <c r="C277" s="151"/>
      <c r="E277" s="150"/>
    </row>
    <row r="278" spans="3:5" ht="18">
      <c r="C278" s="151"/>
      <c r="E278" s="150"/>
    </row>
    <row r="279" spans="3:5" ht="18">
      <c r="C279" s="151"/>
      <c r="E279" s="150"/>
    </row>
    <row r="280" spans="3:5" ht="18">
      <c r="C280" s="151"/>
      <c r="E280" s="150"/>
    </row>
    <row r="281" spans="3:5" ht="18">
      <c r="C281" s="151"/>
      <c r="E281" s="150"/>
    </row>
    <row r="282" spans="3:5" ht="18">
      <c r="C282" s="151"/>
      <c r="E282" s="150"/>
    </row>
    <row r="283" spans="3:5" ht="18">
      <c r="C283" s="151"/>
      <c r="E283" s="150"/>
    </row>
    <row r="284" spans="3:5" ht="18">
      <c r="C284" s="151"/>
      <c r="E284" s="150"/>
    </row>
    <row r="285" spans="3:5" ht="18">
      <c r="C285" s="151"/>
      <c r="E285" s="150"/>
    </row>
    <row r="286" spans="3:5" ht="18">
      <c r="C286" s="151"/>
      <c r="E286" s="150"/>
    </row>
    <row r="287" spans="3:5" ht="18">
      <c r="C287" s="151"/>
      <c r="E287" s="150"/>
    </row>
    <row r="288" spans="3:5" ht="18">
      <c r="C288" s="151"/>
      <c r="E288" s="150"/>
    </row>
    <row r="289" spans="3:5" ht="18">
      <c r="C289" s="151"/>
      <c r="E289" s="150"/>
    </row>
    <row r="290" spans="3:5" ht="18">
      <c r="C290" s="151"/>
      <c r="E290" s="150"/>
    </row>
    <row r="291" spans="3:5" ht="18">
      <c r="C291" s="151"/>
      <c r="E291" s="150"/>
    </row>
    <row r="292" spans="3:5" ht="18">
      <c r="C292" s="151"/>
      <c r="E292" s="150"/>
    </row>
    <row r="293" spans="3:5" ht="18">
      <c r="C293" s="151"/>
      <c r="E293" s="150"/>
    </row>
    <row r="294" spans="3:5" ht="18">
      <c r="C294" s="151"/>
      <c r="E294" s="150"/>
    </row>
    <row r="295" spans="3:5" ht="18">
      <c r="C295" s="151"/>
      <c r="E295" s="150"/>
    </row>
    <row r="296" spans="3:5" ht="18">
      <c r="C296" s="151"/>
      <c r="E296" s="150"/>
    </row>
    <row r="297" spans="3:5" ht="18">
      <c r="C297" s="151"/>
      <c r="E297" s="150"/>
    </row>
    <row r="298" spans="3:5" ht="18">
      <c r="C298" s="151"/>
      <c r="E298" s="150"/>
    </row>
    <row r="299" spans="3:5" ht="18">
      <c r="C299" s="151"/>
      <c r="E299" s="150"/>
    </row>
    <row r="300" spans="3:5" ht="18">
      <c r="C300" s="151"/>
      <c r="E300" s="150"/>
    </row>
    <row r="301" spans="3:5" ht="18">
      <c r="C301" s="151"/>
      <c r="E301" s="150"/>
    </row>
    <row r="302" spans="3:5" ht="18">
      <c r="C302" s="151"/>
      <c r="E302" s="150"/>
    </row>
    <row r="303" spans="3:5" ht="18">
      <c r="C303" s="151"/>
      <c r="E303" s="150"/>
    </row>
    <row r="304" spans="3:5" ht="18">
      <c r="C304" s="151"/>
      <c r="E304" s="150"/>
    </row>
    <row r="305" spans="3:5" ht="18">
      <c r="C305" s="151"/>
      <c r="E305" s="150"/>
    </row>
    <row r="306" spans="3:5" ht="18">
      <c r="C306" s="151"/>
      <c r="E306" s="150"/>
    </row>
    <row r="307" spans="3:5" ht="18">
      <c r="C307" s="151"/>
      <c r="E307" s="150"/>
    </row>
    <row r="308" spans="3:5" ht="18">
      <c r="C308" s="151"/>
      <c r="E308" s="150"/>
    </row>
    <row r="309" spans="3:5" ht="18">
      <c r="C309" s="151"/>
      <c r="E309" s="150"/>
    </row>
    <row r="310" spans="3:5" ht="18">
      <c r="C310" s="151"/>
      <c r="E310" s="150"/>
    </row>
    <row r="311" spans="3:5" ht="18">
      <c r="C311" s="151"/>
      <c r="E311" s="150"/>
    </row>
    <row r="312" spans="3:5" ht="18">
      <c r="C312" s="151"/>
      <c r="E312" s="150"/>
    </row>
    <row r="313" spans="3:5" ht="18">
      <c r="C313" s="151"/>
      <c r="E313" s="150"/>
    </row>
    <row r="314" spans="3:5" ht="18">
      <c r="C314" s="151"/>
      <c r="E314" s="150"/>
    </row>
    <row r="315" spans="3:5" ht="18">
      <c r="C315" s="151"/>
      <c r="E315" s="150"/>
    </row>
    <row r="316" spans="3:5" ht="18">
      <c r="C316" s="151"/>
      <c r="E316" s="150"/>
    </row>
    <row r="317" spans="3:5" ht="18">
      <c r="C317" s="151"/>
      <c r="E317" s="150"/>
    </row>
    <row r="318" spans="3:5" ht="18">
      <c r="C318" s="151"/>
      <c r="E318" s="150"/>
    </row>
    <row r="319" spans="3:5" ht="18">
      <c r="C319" s="151"/>
      <c r="E319" s="150"/>
    </row>
    <row r="320" spans="3:5" ht="18">
      <c r="C320" s="151"/>
      <c r="E320" s="150"/>
    </row>
    <row r="321" spans="3:5" ht="18">
      <c r="C321" s="151"/>
      <c r="E321" s="150"/>
    </row>
    <row r="322" spans="3:5" ht="18">
      <c r="C322" s="151"/>
      <c r="E322" s="150"/>
    </row>
    <row r="323" spans="3:5" ht="18">
      <c r="C323" s="151"/>
      <c r="E323" s="150"/>
    </row>
    <row r="324" spans="3:5" ht="18">
      <c r="C324" s="151"/>
      <c r="E324" s="150"/>
    </row>
    <row r="325" spans="3:5" ht="18">
      <c r="C325" s="151"/>
      <c r="E325" s="150"/>
    </row>
    <row r="326" spans="3:5" ht="18">
      <c r="C326" s="151"/>
      <c r="E326" s="150"/>
    </row>
    <row r="327" spans="3:5" ht="18">
      <c r="C327" s="151"/>
      <c r="E327" s="150"/>
    </row>
    <row r="328" spans="3:5" ht="18">
      <c r="C328" s="151"/>
      <c r="E328" s="150"/>
    </row>
    <row r="329" spans="3:5" ht="18">
      <c r="C329" s="151"/>
      <c r="E329" s="150"/>
    </row>
    <row r="330" spans="3:5" ht="18">
      <c r="C330" s="151"/>
      <c r="E330" s="150"/>
    </row>
    <row r="331" spans="3:5" ht="18">
      <c r="C331" s="151"/>
      <c r="E331" s="150"/>
    </row>
    <row r="332" spans="3:5" ht="18">
      <c r="C332" s="151"/>
      <c r="E332" s="150"/>
    </row>
    <row r="333" spans="3:5" ht="18">
      <c r="C333" s="151"/>
      <c r="E333" s="150"/>
    </row>
    <row r="334" spans="3:5" ht="18">
      <c r="C334" s="151"/>
      <c r="E334" s="150"/>
    </row>
    <row r="335" spans="3:5" ht="18">
      <c r="C335" s="151"/>
      <c r="E335" s="150"/>
    </row>
    <row r="336" spans="3:5" ht="18">
      <c r="C336" s="151"/>
      <c r="E336" s="150"/>
    </row>
    <row r="337" spans="3:5" ht="18">
      <c r="C337" s="151"/>
      <c r="E337" s="150"/>
    </row>
    <row r="338" spans="3:5" ht="18">
      <c r="C338" s="151"/>
      <c r="E338" s="150"/>
    </row>
    <row r="339" spans="3:5" ht="18">
      <c r="C339" s="151"/>
      <c r="E339" s="150"/>
    </row>
    <row r="340" spans="3:5" ht="18">
      <c r="C340" s="151"/>
      <c r="E340" s="150"/>
    </row>
    <row r="341" spans="3:5" ht="18">
      <c r="C341" s="151"/>
      <c r="E341" s="150"/>
    </row>
    <row r="342" spans="3:5" ht="18">
      <c r="C342" s="151"/>
      <c r="E342" s="150"/>
    </row>
    <row r="343" spans="3:5" ht="18">
      <c r="C343" s="151"/>
      <c r="E343" s="150"/>
    </row>
    <row r="344" spans="3:5" ht="18">
      <c r="C344" s="151"/>
      <c r="E344" s="150"/>
    </row>
    <row r="345" spans="3:5" ht="18">
      <c r="C345" s="151"/>
      <c r="E345" s="150"/>
    </row>
    <row r="346" spans="3:5" ht="18">
      <c r="C346" s="151"/>
      <c r="E346" s="150"/>
    </row>
    <row r="347" spans="3:5" ht="18">
      <c r="C347" s="151"/>
      <c r="E347" s="150"/>
    </row>
    <row r="348" spans="3:5" ht="18">
      <c r="C348" s="151"/>
      <c r="E348" s="150"/>
    </row>
    <row r="349" spans="3:5" ht="18">
      <c r="C349" s="151"/>
      <c r="E349" s="150"/>
    </row>
    <row r="350" spans="3:5" ht="18">
      <c r="C350" s="151"/>
      <c r="E350" s="150"/>
    </row>
    <row r="351" spans="3:5" ht="18">
      <c r="C351" s="151"/>
      <c r="E351" s="150"/>
    </row>
    <row r="352" spans="3:5" ht="18">
      <c r="C352" s="151"/>
      <c r="E352" s="150"/>
    </row>
    <row r="353" spans="3:5" ht="18">
      <c r="C353" s="151"/>
      <c r="E353" s="150"/>
    </row>
    <row r="354" spans="3:5" ht="18">
      <c r="C354" s="151"/>
      <c r="E354" s="150"/>
    </row>
    <row r="355" spans="3:5" ht="18">
      <c r="C355" s="151"/>
      <c r="E355" s="150"/>
    </row>
    <row r="356" spans="3:5" ht="18">
      <c r="C356" s="151"/>
      <c r="E356" s="150"/>
    </row>
    <row r="357" spans="3:5" ht="18">
      <c r="C357" s="151"/>
      <c r="E357" s="150"/>
    </row>
    <row r="358" spans="3:5" ht="18">
      <c r="C358" s="151"/>
      <c r="E358" s="150"/>
    </row>
    <row r="359" spans="3:5" ht="18">
      <c r="C359" s="151"/>
      <c r="E359" s="150"/>
    </row>
    <row r="360" spans="3:5" ht="18">
      <c r="C360" s="151"/>
      <c r="E360" s="150"/>
    </row>
    <row r="361" spans="3:5" ht="18">
      <c r="C361" s="151"/>
      <c r="E361" s="150"/>
    </row>
    <row r="362" spans="3:5" ht="18">
      <c r="C362" s="151"/>
      <c r="E362" s="150"/>
    </row>
    <row r="363" spans="3:5" ht="18">
      <c r="C363" s="151"/>
      <c r="E363" s="150"/>
    </row>
    <row r="364" spans="3:5" ht="18">
      <c r="C364" s="151"/>
      <c r="E364" s="150"/>
    </row>
    <row r="365" spans="3:5" ht="18">
      <c r="C365" s="151"/>
      <c r="E365" s="150"/>
    </row>
    <row r="366" spans="3:5" ht="18">
      <c r="C366" s="151"/>
      <c r="E366" s="150"/>
    </row>
    <row r="367" spans="3:5" ht="18">
      <c r="C367" s="151"/>
      <c r="E367" s="150"/>
    </row>
    <row r="368" spans="3:5" ht="18">
      <c r="C368" s="151"/>
      <c r="E368" s="150"/>
    </row>
    <row r="369" spans="3:5" ht="18">
      <c r="C369" s="151"/>
      <c r="E369" s="150"/>
    </row>
    <row r="370" spans="3:5" ht="18">
      <c r="C370" s="151"/>
      <c r="E370" s="150"/>
    </row>
    <row r="371" spans="3:5" ht="18">
      <c r="C371" s="151"/>
      <c r="E371" s="150"/>
    </row>
    <row r="372" spans="3:5" ht="18">
      <c r="C372" s="151"/>
      <c r="E372" s="150"/>
    </row>
    <row r="373" spans="3:5" ht="18">
      <c r="C373" s="151"/>
      <c r="E373" s="150"/>
    </row>
    <row r="374" spans="3:5" ht="18">
      <c r="C374" s="151"/>
      <c r="E374" s="150"/>
    </row>
    <row r="375" spans="3:5" ht="18">
      <c r="C375" s="151"/>
      <c r="E375" s="150"/>
    </row>
    <row r="376" spans="3:5" ht="18">
      <c r="C376" s="151"/>
      <c r="E376" s="150"/>
    </row>
    <row r="377" spans="3:5" ht="18">
      <c r="C377" s="151"/>
      <c r="E377" s="150"/>
    </row>
    <row r="378" spans="3:5" ht="18">
      <c r="C378" s="151"/>
      <c r="E378" s="150"/>
    </row>
    <row r="379" spans="3:5" ht="18">
      <c r="C379" s="151"/>
      <c r="E379" s="150"/>
    </row>
    <row r="380" spans="3:5" ht="18">
      <c r="C380" s="151"/>
      <c r="E380" s="150"/>
    </row>
    <row r="381" spans="3:5" ht="18">
      <c r="C381" s="151"/>
      <c r="E381" s="150"/>
    </row>
    <row r="382" spans="3:5" ht="18">
      <c r="C382" s="151"/>
      <c r="E382" s="150"/>
    </row>
    <row r="383" spans="3:5" ht="18">
      <c r="C383" s="151"/>
      <c r="E383" s="150"/>
    </row>
    <row r="384" spans="3:5" ht="18">
      <c r="C384" s="151"/>
      <c r="E384" s="150"/>
    </row>
    <row r="385" spans="3:5" ht="18">
      <c r="C385" s="151"/>
      <c r="E385" s="150"/>
    </row>
    <row r="386" spans="3:5" ht="18">
      <c r="C386" s="151"/>
      <c r="E386" s="150"/>
    </row>
    <row r="387" spans="3:5" ht="18">
      <c r="C387" s="151"/>
      <c r="E387" s="150"/>
    </row>
    <row r="388" spans="3:5" ht="18">
      <c r="C388" s="151"/>
      <c r="E388" s="150"/>
    </row>
    <row r="389" spans="3:5" ht="18">
      <c r="C389" s="151"/>
      <c r="E389" s="150"/>
    </row>
    <row r="390" spans="3:5" ht="18">
      <c r="C390" s="151"/>
      <c r="E390" s="150"/>
    </row>
    <row r="391" spans="3:5" ht="18">
      <c r="C391" s="151"/>
      <c r="E391" s="150"/>
    </row>
    <row r="392" spans="3:5" ht="18">
      <c r="C392" s="151"/>
      <c r="E392" s="150"/>
    </row>
    <row r="393" spans="3:5" ht="18">
      <c r="C393" s="151"/>
      <c r="E393" s="150"/>
    </row>
    <row r="394" spans="3:5" ht="18">
      <c r="C394" s="151"/>
      <c r="E394" s="150"/>
    </row>
    <row r="395" spans="3:5" ht="18">
      <c r="C395" s="151"/>
      <c r="E395" s="150"/>
    </row>
    <row r="396" spans="3:5" ht="18">
      <c r="C396" s="151"/>
      <c r="E396" s="150"/>
    </row>
    <row r="397" spans="3:5" ht="18">
      <c r="C397" s="151"/>
      <c r="E397" s="150"/>
    </row>
    <row r="398" spans="3:5" ht="18">
      <c r="C398" s="151"/>
      <c r="E398" s="150"/>
    </row>
    <row r="399" spans="3:5" ht="18">
      <c r="C399" s="151"/>
      <c r="E399" s="150"/>
    </row>
    <row r="400" spans="3:5" ht="18">
      <c r="C400" s="151"/>
      <c r="E400" s="150"/>
    </row>
    <row r="401" spans="3:5" ht="18">
      <c r="C401" s="151"/>
      <c r="E401" s="150"/>
    </row>
    <row r="402" spans="3:5" ht="18">
      <c r="C402" s="151"/>
      <c r="E402" s="150"/>
    </row>
    <row r="403" spans="3:5" ht="18">
      <c r="C403" s="151"/>
      <c r="E403" s="150"/>
    </row>
    <row r="404" spans="3:5" ht="18">
      <c r="C404" s="151"/>
      <c r="E404" s="150"/>
    </row>
    <row r="405" spans="3:5" ht="18">
      <c r="C405" s="151"/>
      <c r="E405" s="150"/>
    </row>
    <row r="406" spans="3:5" ht="18">
      <c r="C406" s="151"/>
      <c r="E406" s="150"/>
    </row>
    <row r="407" spans="3:5" ht="18">
      <c r="C407" s="151"/>
      <c r="E407" s="150"/>
    </row>
    <row r="408" spans="3:5" ht="18">
      <c r="C408" s="151"/>
      <c r="E408" s="150"/>
    </row>
    <row r="409" spans="3:5" ht="18">
      <c r="C409" s="151"/>
      <c r="E409" s="150"/>
    </row>
    <row r="410" spans="3:5" ht="18">
      <c r="C410" s="151"/>
      <c r="E410" s="150"/>
    </row>
    <row r="411" spans="3:5" ht="18">
      <c r="C411" s="151"/>
      <c r="E411" s="150"/>
    </row>
    <row r="412" spans="3:5" ht="18">
      <c r="C412" s="151"/>
      <c r="E412" s="150"/>
    </row>
    <row r="413" spans="3:5" ht="18">
      <c r="C413" s="151"/>
      <c r="E413" s="150"/>
    </row>
    <row r="414" spans="3:5" ht="18">
      <c r="C414" s="151"/>
      <c r="E414" s="150"/>
    </row>
    <row r="415" spans="3:5" ht="18">
      <c r="C415" s="151"/>
      <c r="E415" s="150"/>
    </row>
    <row r="416" spans="3:5" ht="18">
      <c r="C416" s="151"/>
      <c r="E416" s="150"/>
    </row>
    <row r="417" spans="3:5" ht="18">
      <c r="C417" s="151"/>
      <c r="E417" s="150"/>
    </row>
    <row r="418" spans="3:5" ht="18">
      <c r="C418" s="151"/>
      <c r="E418" s="150"/>
    </row>
    <row r="419" spans="3:5" ht="18">
      <c r="C419" s="151"/>
      <c r="E419" s="150"/>
    </row>
    <row r="420" spans="3:5" ht="18">
      <c r="C420" s="151"/>
      <c r="E420" s="150"/>
    </row>
    <row r="421" spans="3:5" ht="18">
      <c r="C421" s="151"/>
      <c r="E421" s="150"/>
    </row>
    <row r="422" spans="3:5" ht="18">
      <c r="C422" s="151"/>
      <c r="E422" s="150"/>
    </row>
    <row r="423" spans="3:5" ht="18">
      <c r="C423" s="151"/>
      <c r="E423" s="150"/>
    </row>
    <row r="424" spans="3:5" ht="18">
      <c r="C424" s="151"/>
      <c r="E424" s="150"/>
    </row>
    <row r="425" spans="3:5" ht="18">
      <c r="C425" s="151"/>
      <c r="E425" s="150"/>
    </row>
    <row r="426" spans="3:5" ht="18">
      <c r="C426" s="151"/>
      <c r="E426" s="150"/>
    </row>
    <row r="427" spans="3:5" ht="18">
      <c r="C427" s="151"/>
      <c r="E427" s="150"/>
    </row>
    <row r="428" spans="3:5" ht="18">
      <c r="C428" s="151"/>
      <c r="E428" s="150"/>
    </row>
    <row r="429" spans="3:5" ht="18">
      <c r="C429" s="151"/>
      <c r="E429" s="150"/>
    </row>
    <row r="430" spans="3:5" ht="18">
      <c r="C430" s="151"/>
      <c r="E430" s="150"/>
    </row>
    <row r="431" spans="3:5" ht="18">
      <c r="C431" s="151"/>
      <c r="E431" s="150"/>
    </row>
    <row r="432" spans="3:5" ht="18">
      <c r="C432" s="151"/>
      <c r="E432" s="150"/>
    </row>
    <row r="433" spans="3:5" ht="18">
      <c r="C433" s="151"/>
      <c r="E433" s="150"/>
    </row>
    <row r="434" spans="3:5" ht="18">
      <c r="C434" s="151"/>
      <c r="E434" s="150"/>
    </row>
    <row r="435" spans="3:5" ht="18">
      <c r="C435" s="151"/>
      <c r="E435" s="150"/>
    </row>
    <row r="436" spans="3:5" ht="18">
      <c r="C436" s="151"/>
      <c r="E436" s="150"/>
    </row>
    <row r="437" spans="3:5" ht="18">
      <c r="C437" s="151"/>
      <c r="E437" s="150"/>
    </row>
    <row r="438" spans="3:5" ht="18">
      <c r="C438" s="151"/>
      <c r="E438" s="150"/>
    </row>
    <row r="439" spans="3:5" ht="18">
      <c r="C439" s="151"/>
      <c r="E439" s="150"/>
    </row>
    <row r="440" spans="3:5" ht="18">
      <c r="C440" s="151"/>
      <c r="E440" s="150"/>
    </row>
    <row r="441" spans="3:5" ht="18">
      <c r="C441" s="151"/>
      <c r="E441" s="150"/>
    </row>
    <row r="442" spans="3:5" ht="18">
      <c r="C442" s="151"/>
      <c r="E442" s="150"/>
    </row>
    <row r="443" spans="3:5" ht="18">
      <c r="C443" s="151"/>
      <c r="E443" s="150"/>
    </row>
    <row r="444" spans="3:5" ht="18">
      <c r="C444" s="151"/>
      <c r="E444" s="150"/>
    </row>
    <row r="445" spans="3:5" ht="18">
      <c r="C445" s="151"/>
      <c r="E445" s="150"/>
    </row>
    <row r="446" spans="3:5" ht="18">
      <c r="C446" s="151"/>
      <c r="E446" s="150"/>
    </row>
    <row r="447" spans="3:5" ht="18">
      <c r="C447" s="151"/>
      <c r="E447" s="150"/>
    </row>
    <row r="448" spans="3:5" ht="18">
      <c r="C448" s="151"/>
      <c r="E448" s="150"/>
    </row>
    <row r="449" spans="3:5" ht="18">
      <c r="C449" s="151"/>
      <c r="E449" s="150"/>
    </row>
    <row r="450" spans="3:5" ht="18">
      <c r="C450" s="151"/>
      <c r="E450" s="150"/>
    </row>
    <row r="451" spans="3:5" ht="18">
      <c r="C451" s="151"/>
      <c r="E451" s="150"/>
    </row>
    <row r="452" spans="3:5" ht="18">
      <c r="C452" s="151"/>
      <c r="E452" s="150"/>
    </row>
    <row r="453" spans="3:5" ht="18">
      <c r="C453" s="151"/>
      <c r="E453" s="150"/>
    </row>
    <row r="454" spans="3:5" ht="18">
      <c r="C454" s="151"/>
      <c r="E454" s="150"/>
    </row>
    <row r="455" spans="3:5" ht="18">
      <c r="C455" s="151"/>
      <c r="E455" s="150"/>
    </row>
    <row r="456" spans="3:5" ht="18">
      <c r="C456" s="151"/>
      <c r="E456" s="150"/>
    </row>
    <row r="457" spans="3:5" ht="18">
      <c r="C457" s="151"/>
      <c r="E457" s="150"/>
    </row>
    <row r="458" spans="3:5" ht="18">
      <c r="C458" s="151"/>
      <c r="E458" s="150"/>
    </row>
    <row r="459" spans="3:5" ht="18">
      <c r="C459" s="151"/>
      <c r="E459" s="150"/>
    </row>
    <row r="460" spans="3:5" ht="18">
      <c r="C460" s="151"/>
      <c r="E460" s="150"/>
    </row>
    <row r="461" spans="3:5" ht="18">
      <c r="C461" s="151"/>
      <c r="E461" s="150"/>
    </row>
    <row r="462" spans="3:5" ht="18">
      <c r="C462" s="151"/>
      <c r="E462" s="150"/>
    </row>
    <row r="463" spans="3:5" ht="18">
      <c r="C463" s="151"/>
      <c r="E463" s="150"/>
    </row>
    <row r="464" spans="3:5" ht="18">
      <c r="C464" s="151"/>
      <c r="E464" s="150"/>
    </row>
    <row r="465" spans="3:5" ht="18">
      <c r="C465" s="151"/>
      <c r="E465" s="150"/>
    </row>
    <row r="466" spans="3:5" ht="18">
      <c r="C466" s="151"/>
      <c r="E466" s="150"/>
    </row>
    <row r="467" spans="3:5" ht="18">
      <c r="C467" s="151"/>
      <c r="E467" s="150"/>
    </row>
    <row r="468" spans="3:5" ht="18">
      <c r="C468" s="151"/>
      <c r="E468" s="150"/>
    </row>
    <row r="469" spans="3:5" ht="18">
      <c r="C469" s="151"/>
      <c r="E469" s="150"/>
    </row>
    <row r="470" spans="3:5" ht="18">
      <c r="C470" s="151"/>
      <c r="E470" s="150"/>
    </row>
    <row r="471" spans="3:5" ht="18">
      <c r="C471" s="151"/>
      <c r="E471" s="150"/>
    </row>
    <row r="472" spans="3:5" ht="18">
      <c r="C472" s="151"/>
      <c r="E472" s="150"/>
    </row>
    <row r="473" spans="3:5" ht="18">
      <c r="C473" s="150"/>
      <c r="E473" s="150"/>
    </row>
    <row r="474" spans="3:5" ht="18">
      <c r="C474" s="150"/>
      <c r="E474" s="150"/>
    </row>
    <row r="475" spans="3:5" ht="18">
      <c r="C475" s="150"/>
      <c r="E475" s="150"/>
    </row>
    <row r="476" spans="3:5" ht="18">
      <c r="C476" s="150"/>
      <c r="E476" s="150"/>
    </row>
    <row r="477" spans="3:5" ht="18">
      <c r="C477" s="150"/>
      <c r="E477" s="150"/>
    </row>
    <row r="478" spans="3:5" ht="18">
      <c r="C478" s="150"/>
      <c r="E478" s="150"/>
    </row>
    <row r="479" spans="3:5" ht="18">
      <c r="C479" s="150"/>
      <c r="E479" s="150"/>
    </row>
    <row r="480" spans="3:5" ht="18">
      <c r="C480" s="150"/>
      <c r="E480" s="150"/>
    </row>
    <row r="481" spans="3:5" ht="18">
      <c r="C481" s="150"/>
      <c r="E481" s="150"/>
    </row>
    <row r="482" spans="3:5" ht="18">
      <c r="C482" s="150"/>
      <c r="E482" s="150"/>
    </row>
    <row r="483" spans="3:5" ht="18">
      <c r="C483" s="150"/>
      <c r="E483" s="150"/>
    </row>
    <row r="484" spans="3:5" ht="18">
      <c r="C484" s="150"/>
      <c r="E484" s="150"/>
    </row>
    <row r="485" spans="3:5" ht="18">
      <c r="C485" s="150"/>
      <c r="E485" s="150"/>
    </row>
    <row r="486" spans="3:5" ht="18">
      <c r="C486" s="150"/>
      <c r="E486" s="150"/>
    </row>
    <row r="487" spans="3:5" ht="18">
      <c r="C487" s="150"/>
      <c r="E487" s="150"/>
    </row>
    <row r="488" spans="3:5" ht="18">
      <c r="C488" s="150"/>
      <c r="E488" s="150"/>
    </row>
    <row r="489" spans="3:5" ht="18">
      <c r="C489" s="150"/>
      <c r="E489" s="150"/>
    </row>
    <row r="490" spans="3:5" ht="18">
      <c r="C490" s="150"/>
      <c r="E490" s="150"/>
    </row>
    <row r="491" spans="3:5" ht="18">
      <c r="C491" s="150"/>
      <c r="E491" s="150"/>
    </row>
    <row r="492" spans="3:5" ht="18">
      <c r="C492" s="150"/>
      <c r="E492" s="150"/>
    </row>
    <row r="493" spans="3:5" ht="18">
      <c r="C493" s="150"/>
      <c r="E493" s="150"/>
    </row>
    <row r="494" spans="3:5" ht="18">
      <c r="C494" s="150"/>
      <c r="E494" s="150"/>
    </row>
    <row r="495" spans="3:5" ht="18">
      <c r="C495" s="150"/>
      <c r="E495" s="150"/>
    </row>
    <row r="496" spans="3:5" ht="18">
      <c r="C496" s="150"/>
      <c r="E496" s="150"/>
    </row>
    <row r="497" spans="3:5" ht="18">
      <c r="C497" s="150"/>
      <c r="E497" s="150"/>
    </row>
    <row r="498" spans="3:5" ht="18">
      <c r="C498" s="150"/>
      <c r="E498" s="150"/>
    </row>
    <row r="499" spans="3:5" ht="18">
      <c r="C499" s="150"/>
      <c r="E499" s="150"/>
    </row>
    <row r="500" spans="3:5" ht="18">
      <c r="C500" s="150"/>
      <c r="E500" s="150"/>
    </row>
    <row r="501" spans="3:5" ht="18">
      <c r="C501" s="150"/>
      <c r="E501" s="150"/>
    </row>
    <row r="502" spans="3:5" ht="18">
      <c r="C502" s="150"/>
      <c r="E502" s="150"/>
    </row>
    <row r="503" spans="3:5" ht="18">
      <c r="C503" s="150"/>
      <c r="E503" s="150"/>
    </row>
    <row r="504" spans="3:5" ht="18">
      <c r="C504" s="150"/>
      <c r="E504" s="150"/>
    </row>
    <row r="505" spans="3:5" ht="18">
      <c r="C505" s="150"/>
      <c r="E505" s="150"/>
    </row>
    <row r="506" spans="3:5" ht="18">
      <c r="C506" s="150"/>
      <c r="E506" s="150"/>
    </row>
    <row r="507" spans="3:5" ht="18">
      <c r="C507" s="150"/>
      <c r="E507" s="150"/>
    </row>
    <row r="508" spans="3:5" ht="18">
      <c r="C508" s="150"/>
      <c r="E508" s="150"/>
    </row>
    <row r="509" spans="3:5" ht="18">
      <c r="C509" s="150"/>
      <c r="E509" s="150"/>
    </row>
    <row r="510" spans="3:5" ht="18">
      <c r="C510" s="150"/>
      <c r="E510" s="150"/>
    </row>
    <row r="511" spans="3:5" ht="18">
      <c r="C511" s="150"/>
      <c r="E511" s="150"/>
    </row>
    <row r="512" spans="3:5" ht="18">
      <c r="C512" s="150"/>
      <c r="E512" s="150"/>
    </row>
    <row r="513" spans="3:5" ht="18">
      <c r="C513" s="150"/>
      <c r="E513" s="150"/>
    </row>
    <row r="514" spans="3:5" ht="18">
      <c r="C514" s="150"/>
      <c r="E514" s="150"/>
    </row>
    <row r="515" spans="3:5" ht="18">
      <c r="C515" s="150"/>
      <c r="E515" s="150"/>
    </row>
    <row r="516" spans="3:5" ht="18">
      <c r="C516" s="150"/>
      <c r="E516" s="150"/>
    </row>
    <row r="517" spans="3:5" ht="18">
      <c r="C517" s="150"/>
      <c r="E517" s="150"/>
    </row>
    <row r="518" spans="3:5" ht="18">
      <c r="C518" s="150"/>
      <c r="E518" s="150"/>
    </row>
    <row r="519" spans="3:5" ht="18">
      <c r="C519" s="150"/>
      <c r="E519" s="150"/>
    </row>
    <row r="520" spans="3:5" ht="18">
      <c r="C520" s="150"/>
      <c r="E520" s="150"/>
    </row>
    <row r="521" spans="3:5" ht="18">
      <c r="C521" s="150"/>
      <c r="E521" s="150"/>
    </row>
    <row r="522" spans="3:5" ht="18">
      <c r="C522" s="150"/>
      <c r="E522" s="150"/>
    </row>
    <row r="523" spans="3:5" ht="18">
      <c r="C523" s="150"/>
      <c r="E523" s="150"/>
    </row>
    <row r="524" spans="3:5" ht="18">
      <c r="C524" s="150"/>
      <c r="E524" s="150"/>
    </row>
    <row r="525" spans="3:5" ht="18">
      <c r="C525" s="150"/>
      <c r="E525" s="150"/>
    </row>
    <row r="526" spans="3:5" ht="18">
      <c r="C526" s="150"/>
      <c r="E526" s="150"/>
    </row>
    <row r="527" spans="3:5" ht="18">
      <c r="C527" s="150"/>
      <c r="E527" s="150"/>
    </row>
    <row r="528" spans="3:5" ht="18">
      <c r="C528" s="150"/>
      <c r="E528" s="150"/>
    </row>
    <row r="529" spans="3:5" ht="18">
      <c r="C529" s="150"/>
      <c r="E529" s="150"/>
    </row>
    <row r="530" spans="3:5" ht="18">
      <c r="C530" s="150"/>
      <c r="E530" s="150"/>
    </row>
    <row r="531" spans="3:5" ht="18">
      <c r="C531" s="150"/>
      <c r="E531" s="150"/>
    </row>
    <row r="532" spans="3:5" ht="18">
      <c r="C532" s="150"/>
      <c r="E532" s="150"/>
    </row>
    <row r="533" spans="3:5" ht="18">
      <c r="C533" s="150"/>
      <c r="E533" s="150"/>
    </row>
    <row r="534" spans="3:5" ht="18">
      <c r="C534" s="150"/>
      <c r="E534" s="150"/>
    </row>
    <row r="535" spans="3:5" ht="18">
      <c r="C535" s="150"/>
      <c r="E535" s="150"/>
    </row>
    <row r="536" spans="3:5" ht="18">
      <c r="C536" s="150"/>
      <c r="E536" s="150"/>
    </row>
    <row r="537" spans="3:5" ht="18">
      <c r="C537" s="150"/>
      <c r="E537" s="150"/>
    </row>
    <row r="538" spans="3:5" ht="18">
      <c r="C538" s="150"/>
      <c r="E538" s="150"/>
    </row>
    <row r="539" spans="3:5" ht="18">
      <c r="C539" s="150"/>
      <c r="E539" s="150"/>
    </row>
    <row r="540" spans="3:5" ht="18">
      <c r="C540" s="150"/>
      <c r="E540" s="150"/>
    </row>
    <row r="541" spans="3:5" ht="18">
      <c r="C541" s="150"/>
      <c r="E541" s="150"/>
    </row>
    <row r="542" spans="3:5" ht="18">
      <c r="C542" s="150"/>
      <c r="E542" s="150"/>
    </row>
    <row r="543" spans="3:5" ht="18">
      <c r="C543" s="150"/>
      <c r="E543" s="150"/>
    </row>
    <row r="544" spans="3:5" ht="18">
      <c r="C544" s="150"/>
      <c r="E544" s="150"/>
    </row>
    <row r="545" spans="3:5" ht="18">
      <c r="C545" s="150"/>
      <c r="E545" s="150"/>
    </row>
    <row r="546" spans="3:5" ht="18">
      <c r="C546" s="150"/>
      <c r="E546" s="150"/>
    </row>
    <row r="547" spans="3:5" ht="18">
      <c r="C547" s="150"/>
      <c r="E547" s="150"/>
    </row>
    <row r="548" spans="3:5" ht="18">
      <c r="C548" s="150"/>
      <c r="E548" s="150"/>
    </row>
    <row r="549" spans="3:5" ht="18">
      <c r="C549" s="150"/>
      <c r="E549" s="150"/>
    </row>
    <row r="550" spans="3:5" ht="18">
      <c r="C550" s="150"/>
      <c r="E550" s="150"/>
    </row>
    <row r="551" spans="3:5" ht="18">
      <c r="C551" s="150"/>
      <c r="E551" s="150"/>
    </row>
    <row r="552" spans="3:5" ht="18">
      <c r="C552" s="150"/>
      <c r="E552" s="150"/>
    </row>
    <row r="553" spans="3:5" ht="18">
      <c r="C553" s="150"/>
      <c r="E553" s="150"/>
    </row>
    <row r="554" spans="3:5" ht="18">
      <c r="C554" s="150"/>
      <c r="E554" s="150"/>
    </row>
    <row r="555" spans="3:5" ht="18">
      <c r="C555" s="150"/>
      <c r="E555" s="150"/>
    </row>
    <row r="556" spans="3:5" ht="18">
      <c r="C556" s="150"/>
      <c r="E556" s="150"/>
    </row>
    <row r="557" spans="3:5" ht="18">
      <c r="C557" s="150"/>
      <c r="E557" s="150"/>
    </row>
    <row r="558" spans="3:5" ht="18">
      <c r="C558" s="150"/>
      <c r="E558" s="150"/>
    </row>
    <row r="559" spans="3:5" ht="18">
      <c r="C559" s="150"/>
      <c r="E559" s="150"/>
    </row>
    <row r="560" spans="3:5" ht="18">
      <c r="C560" s="150"/>
      <c r="E560" s="150"/>
    </row>
    <row r="561" spans="3:5" ht="18">
      <c r="C561" s="150"/>
      <c r="E561" s="150"/>
    </row>
    <row r="562" spans="3:5" ht="18">
      <c r="C562" s="150"/>
      <c r="E562" s="150"/>
    </row>
    <row r="563" spans="3:5" ht="18">
      <c r="C563" s="150"/>
      <c r="E563" s="150"/>
    </row>
    <row r="564" spans="3:5" ht="18">
      <c r="C564" s="150"/>
      <c r="E564" s="150"/>
    </row>
    <row r="565" spans="3:5" ht="18">
      <c r="C565" s="150"/>
      <c r="E565" s="150"/>
    </row>
    <row r="566" spans="3:5" ht="18">
      <c r="C566" s="150"/>
      <c r="E566" s="150"/>
    </row>
    <row r="567" spans="3:5" ht="18">
      <c r="C567" s="150"/>
      <c r="E567" s="150"/>
    </row>
    <row r="568" spans="3:5" ht="18">
      <c r="C568" s="150"/>
      <c r="E568" s="150"/>
    </row>
    <row r="569" spans="3:5" ht="18">
      <c r="C569" s="150"/>
      <c r="E569" s="150"/>
    </row>
    <row r="570" spans="3:5" ht="18">
      <c r="C570" s="150"/>
      <c r="E570" s="150"/>
    </row>
    <row r="571" spans="3:5" ht="18">
      <c r="C571" s="150"/>
      <c r="E571" s="150"/>
    </row>
    <row r="572" spans="3:5" ht="18">
      <c r="C572" s="150"/>
      <c r="E572" s="150"/>
    </row>
    <row r="573" spans="3:5" ht="18">
      <c r="C573" s="150"/>
      <c r="E573" s="150"/>
    </row>
    <row r="574" spans="3:5" ht="18">
      <c r="C574" s="150"/>
      <c r="E574" s="150"/>
    </row>
    <row r="575" spans="3:5" ht="18">
      <c r="C575" s="150"/>
      <c r="E575" s="150"/>
    </row>
    <row r="576" spans="3:5" ht="18">
      <c r="C576" s="150"/>
      <c r="E576" s="150"/>
    </row>
    <row r="577" spans="3:5" ht="18">
      <c r="C577" s="150"/>
      <c r="E577" s="150"/>
    </row>
    <row r="578" spans="3:5" ht="18">
      <c r="C578" s="150"/>
      <c r="E578" s="150"/>
    </row>
    <row r="579" spans="3:5" ht="18">
      <c r="C579" s="150"/>
      <c r="E579" s="150"/>
    </row>
    <row r="580" spans="3:5" ht="18">
      <c r="C580" s="150"/>
      <c r="E580" s="150"/>
    </row>
    <row r="581" spans="3:5" ht="18">
      <c r="C581" s="150"/>
      <c r="E581" s="150"/>
    </row>
    <row r="582" spans="3:5" ht="18">
      <c r="C582" s="150"/>
      <c r="E582" s="150"/>
    </row>
    <row r="583" spans="3:5" ht="18">
      <c r="C583" s="150"/>
      <c r="E583" s="150"/>
    </row>
    <row r="584" spans="3:5" ht="18">
      <c r="C584" s="150"/>
      <c r="E584" s="150"/>
    </row>
    <row r="585" spans="3:5" ht="18">
      <c r="C585" s="150"/>
      <c r="E585" s="150"/>
    </row>
    <row r="586" spans="3:5" ht="18">
      <c r="C586" s="150"/>
      <c r="E586" s="150"/>
    </row>
    <row r="587" spans="3:5" ht="18">
      <c r="C587" s="150"/>
      <c r="E587" s="150"/>
    </row>
    <row r="588" spans="3:5" ht="18">
      <c r="C588" s="150"/>
      <c r="E588" s="150"/>
    </row>
    <row r="589" spans="3:5" ht="18">
      <c r="C589" s="150"/>
      <c r="E589" s="150"/>
    </row>
    <row r="590" spans="3:5" ht="18">
      <c r="C590" s="150"/>
      <c r="E590" s="150"/>
    </row>
    <row r="591" spans="3:5" ht="18">
      <c r="C591" s="150"/>
      <c r="E591" s="150"/>
    </row>
    <row r="592" spans="3:5" ht="18">
      <c r="C592" s="150"/>
      <c r="E592" s="150"/>
    </row>
    <row r="593" spans="3:5" ht="18">
      <c r="C593" s="150"/>
      <c r="E593" s="150"/>
    </row>
    <row r="594" spans="3:5" ht="18">
      <c r="C594" s="150"/>
      <c r="E594" s="150"/>
    </row>
    <row r="595" spans="3:5" ht="18">
      <c r="C595" s="150"/>
      <c r="E595" s="150"/>
    </row>
    <row r="596" spans="3:5" ht="18">
      <c r="C596" s="150"/>
      <c r="E596" s="150"/>
    </row>
    <row r="597" spans="3:5" ht="18">
      <c r="C597" s="150"/>
      <c r="E597" s="150"/>
    </row>
    <row r="598" spans="3:5" ht="18">
      <c r="C598" s="150"/>
      <c r="E598" s="150"/>
    </row>
    <row r="599" spans="3:5" ht="18">
      <c r="C599" s="150"/>
      <c r="E599" s="150"/>
    </row>
    <row r="600" spans="3:5" ht="18">
      <c r="C600" s="150"/>
      <c r="E600" s="150"/>
    </row>
    <row r="601" spans="3:5" ht="18">
      <c r="C601" s="150"/>
      <c r="E601" s="150"/>
    </row>
    <row r="602" spans="3:5" ht="18">
      <c r="C602" s="150"/>
      <c r="E602" s="150"/>
    </row>
    <row r="603" spans="3:5" ht="18">
      <c r="C603" s="150"/>
      <c r="E603" s="150"/>
    </row>
    <row r="604" spans="3:5" ht="18">
      <c r="C604" s="150"/>
      <c r="E604" s="150"/>
    </row>
    <row r="605" spans="3:5" ht="18">
      <c r="C605" s="150"/>
      <c r="E605" s="150"/>
    </row>
    <row r="606" spans="3:5" ht="18">
      <c r="C606" s="150"/>
      <c r="E606" s="150"/>
    </row>
    <row r="607" spans="3:5" ht="18">
      <c r="C607" s="150"/>
      <c r="E607" s="150"/>
    </row>
    <row r="608" spans="3:5" ht="18">
      <c r="C608" s="150"/>
      <c r="E608" s="150"/>
    </row>
    <row r="609" spans="3:5" ht="18">
      <c r="C609" s="150"/>
      <c r="E609" s="150"/>
    </row>
    <row r="610" spans="3:5" ht="18">
      <c r="C610" s="150"/>
      <c r="E610" s="150"/>
    </row>
    <row r="611" spans="3:5" ht="18">
      <c r="C611" s="150"/>
      <c r="E611" s="150"/>
    </row>
    <row r="612" spans="3:5" ht="18">
      <c r="C612" s="150"/>
      <c r="E612" s="150"/>
    </row>
    <row r="613" spans="3:5" ht="18">
      <c r="C613" s="150"/>
      <c r="E613" s="150"/>
    </row>
    <row r="614" spans="3:5" ht="18">
      <c r="C614" s="150"/>
      <c r="E614" s="150"/>
    </row>
    <row r="615" spans="3:5" ht="18">
      <c r="C615" s="150"/>
      <c r="E615" s="150"/>
    </row>
    <row r="616" spans="3:5" ht="18">
      <c r="C616" s="150"/>
      <c r="E616" s="150"/>
    </row>
    <row r="617" spans="3:5" ht="18">
      <c r="C617" s="150"/>
      <c r="E617" s="150"/>
    </row>
    <row r="618" spans="3:5" ht="18">
      <c r="C618" s="150"/>
      <c r="E618" s="150"/>
    </row>
    <row r="619" spans="3:5" ht="18">
      <c r="C619" s="150"/>
      <c r="E619" s="150"/>
    </row>
    <row r="620" spans="3:5" ht="18">
      <c r="C620" s="150"/>
      <c r="E620" s="150"/>
    </row>
    <row r="621" spans="3:5" ht="18">
      <c r="C621" s="150"/>
      <c r="E621" s="150"/>
    </row>
    <row r="622" spans="3:5" ht="18">
      <c r="C622" s="150"/>
      <c r="E622" s="150"/>
    </row>
    <row r="623" spans="3:5" ht="18">
      <c r="C623" s="150"/>
      <c r="E623" s="150"/>
    </row>
    <row r="624" spans="3:5" ht="18">
      <c r="C624" s="150"/>
      <c r="E624" s="150"/>
    </row>
    <row r="625" spans="3:5" ht="18">
      <c r="C625" s="150"/>
      <c r="E625" s="150"/>
    </row>
    <row r="626" spans="3:5" ht="18">
      <c r="C626" s="150"/>
      <c r="E626" s="150"/>
    </row>
    <row r="627" spans="3:5" ht="18">
      <c r="C627" s="150"/>
      <c r="E627" s="150"/>
    </row>
    <row r="628" spans="3:5" ht="18">
      <c r="C628" s="150"/>
      <c r="E628" s="150"/>
    </row>
    <row r="629" spans="3:5" ht="18">
      <c r="C629" s="150"/>
      <c r="E629" s="150"/>
    </row>
    <row r="630" spans="3:5" ht="18">
      <c r="C630" s="150"/>
      <c r="E630" s="150"/>
    </row>
    <row r="631" spans="3:5" ht="18">
      <c r="C631" s="150"/>
      <c r="E631" s="150"/>
    </row>
    <row r="632" spans="3:5" ht="18">
      <c r="C632" s="150"/>
      <c r="E632" s="150"/>
    </row>
    <row r="633" spans="3:5" ht="18">
      <c r="C633" s="150"/>
      <c r="E633" s="150"/>
    </row>
    <row r="634" spans="3:5" ht="18">
      <c r="C634" s="150"/>
      <c r="E634" s="150"/>
    </row>
    <row r="635" spans="3:5" ht="18">
      <c r="C635" s="150"/>
      <c r="E635" s="150"/>
    </row>
    <row r="636" spans="3:5" ht="18">
      <c r="C636" s="150"/>
      <c r="E636" s="150"/>
    </row>
    <row r="637" spans="3:5" ht="18">
      <c r="C637" s="150"/>
      <c r="E637" s="150"/>
    </row>
    <row r="638" spans="3:5" ht="18">
      <c r="C638" s="150"/>
      <c r="E638" s="150"/>
    </row>
    <row r="639" spans="3:5" ht="18">
      <c r="C639" s="150"/>
      <c r="E639" s="150"/>
    </row>
    <row r="640" spans="3:5" ht="18">
      <c r="C640" s="150"/>
      <c r="E640" s="150"/>
    </row>
    <row r="641" spans="3:5" ht="18">
      <c r="C641" s="150"/>
      <c r="E641" s="150"/>
    </row>
    <row r="642" spans="3:5" ht="18">
      <c r="C642" s="150"/>
      <c r="E642" s="150"/>
    </row>
    <row r="643" spans="3:5" ht="18">
      <c r="C643" s="150"/>
      <c r="E643" s="150"/>
    </row>
    <row r="644" spans="3:5" ht="18">
      <c r="C644" s="150"/>
      <c r="E644" s="150"/>
    </row>
    <row r="645" spans="3:5" ht="18">
      <c r="C645" s="150"/>
      <c r="E645" s="150"/>
    </row>
    <row r="646" spans="3:5" ht="18">
      <c r="C646" s="150"/>
      <c r="E646" s="150"/>
    </row>
    <row r="647" spans="3:5" ht="18">
      <c r="C647" s="150"/>
      <c r="E647" s="150"/>
    </row>
    <row r="648" spans="3:5" ht="18">
      <c r="C648" s="150"/>
      <c r="E648" s="150"/>
    </row>
    <row r="649" spans="3:5" ht="18">
      <c r="C649" s="150"/>
      <c r="E649" s="150"/>
    </row>
    <row r="650" spans="3:5" ht="18">
      <c r="C650" s="150"/>
      <c r="E650" s="150"/>
    </row>
    <row r="651" spans="3:5" ht="18">
      <c r="C651" s="150"/>
      <c r="E651" s="150"/>
    </row>
    <row r="652" spans="3:5" ht="18">
      <c r="C652" s="150"/>
      <c r="E652" s="150"/>
    </row>
    <row r="653" spans="3:5" ht="18">
      <c r="C653" s="150"/>
      <c r="E653" s="150"/>
    </row>
    <row r="654" spans="3:5" ht="18">
      <c r="C654" s="150"/>
      <c r="E654" s="150"/>
    </row>
    <row r="655" spans="3:5" ht="18">
      <c r="C655" s="150"/>
      <c r="E655" s="150"/>
    </row>
    <row r="656" spans="3:5" ht="18">
      <c r="C656" s="150"/>
      <c r="E656" s="150"/>
    </row>
    <row r="657" spans="3:5" ht="18">
      <c r="C657" s="150"/>
      <c r="E657" s="150"/>
    </row>
    <row r="658" spans="3:5" ht="18">
      <c r="C658" s="150"/>
      <c r="E658" s="150"/>
    </row>
    <row r="659" spans="3:5" ht="18">
      <c r="C659" s="150"/>
      <c r="E659" s="150"/>
    </row>
    <row r="660" spans="3:5" ht="18">
      <c r="C660" s="150"/>
      <c r="E660" s="150"/>
    </row>
    <row r="661" spans="3:5" ht="18">
      <c r="C661" s="150"/>
      <c r="E661" s="150"/>
    </row>
    <row r="662" spans="3:5" ht="18">
      <c r="C662" s="150"/>
      <c r="E662" s="150"/>
    </row>
    <row r="663" spans="3:5" ht="18">
      <c r="C663" s="150"/>
      <c r="E663" s="150"/>
    </row>
    <row r="664" spans="3:5" ht="18">
      <c r="C664" s="150"/>
      <c r="E664" s="150"/>
    </row>
    <row r="665" spans="3:5" ht="18">
      <c r="C665" s="150"/>
      <c r="E665" s="150"/>
    </row>
    <row r="666" spans="3:5" ht="18">
      <c r="C666" s="150"/>
      <c r="E666" s="150"/>
    </row>
    <row r="667" spans="3:5" ht="18">
      <c r="C667" s="150"/>
      <c r="E667" s="150"/>
    </row>
    <row r="668" spans="3:5" ht="18">
      <c r="C668" s="150"/>
      <c r="E668" s="150"/>
    </row>
    <row r="669" spans="3:5" ht="18">
      <c r="C669" s="150"/>
      <c r="E669" s="150"/>
    </row>
    <row r="670" spans="3:5" ht="18">
      <c r="C670" s="150"/>
      <c r="E670" s="150"/>
    </row>
    <row r="671" ht="18">
      <c r="E671" s="150"/>
    </row>
    <row r="672" ht="18">
      <c r="E672" s="150"/>
    </row>
    <row r="673" ht="18">
      <c r="E673" s="150"/>
    </row>
    <row r="674" ht="18">
      <c r="E674" s="150"/>
    </row>
  </sheetData>
  <printOptions horizontalCentered="1"/>
  <pageMargins left="0" right="0" top="0.2755905511811024" bottom="0.11811023622047245" header="0" footer="0"/>
  <pageSetup fitToHeight="8" horizontalDpi="600" verticalDpi="600" orientation="portrait" paperSize="9" scale="65" r:id="rId1"/>
  <headerFooter alignWithMargins="0">
    <oddFooter>&amp;C&amp;P</oddFooter>
  </headerFooter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Tanya</cp:lastModifiedBy>
  <cp:lastPrinted>2013-08-07T06:05:53Z</cp:lastPrinted>
  <dcterms:created xsi:type="dcterms:W3CDTF">2003-04-04T06:54:01Z</dcterms:created>
  <dcterms:modified xsi:type="dcterms:W3CDTF">2013-08-22T08:29:06Z</dcterms:modified>
  <cp:category/>
  <cp:version/>
  <cp:contentType/>
  <cp:contentStatus/>
</cp:coreProperties>
</file>